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3"/>
  <workbookPr dateCompatibility="0"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thorsten/Dropbox/Kapitalbildung/04_Produkte/04_Vorlagen/"/>
    </mc:Choice>
  </mc:AlternateContent>
  <xr:revisionPtr revIDLastSave="0" documentId="13_ncr:9_{BB6FFAAD-A53E-D04C-B17C-5BF15BBF5B9A}" xr6:coauthVersionLast="45" xr6:coauthVersionMax="45" xr10:uidLastSave="{00000000-0000-0000-0000-000000000000}"/>
  <bookViews>
    <workbookView xWindow="0" yWindow="460" windowWidth="33600" windowHeight="20540" xr2:uid="{389B832A-BFA4-464A-8C6E-9222CF8A1510}"/>
  </bookViews>
  <sheets>
    <sheet name="Zinseszinsrechner" sheetId="46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L56" i="46" l="1"/>
  <c r="L55" i="46"/>
  <c r="L54" i="46"/>
  <c r="L53" i="46"/>
  <c r="L52" i="46"/>
  <c r="L51" i="46"/>
  <c r="L50" i="46"/>
  <c r="L49" i="46"/>
  <c r="L48" i="46"/>
  <c r="L47" i="46"/>
  <c r="L46" i="46"/>
  <c r="L45" i="46"/>
  <c r="L44" i="46"/>
  <c r="L43" i="46"/>
  <c r="L42" i="46"/>
  <c r="L41" i="46"/>
  <c r="L40" i="46"/>
  <c r="L39" i="46"/>
  <c r="L38" i="46"/>
  <c r="L37" i="46"/>
  <c r="L36" i="46"/>
  <c r="L35" i="46"/>
  <c r="L34" i="46"/>
  <c r="L33" i="46"/>
  <c r="L32" i="46"/>
  <c r="L31" i="46"/>
  <c r="L30" i="46"/>
  <c r="L29" i="46"/>
  <c r="L28" i="46"/>
  <c r="L27" i="46"/>
  <c r="L26" i="46"/>
  <c r="L25" i="46"/>
  <c r="L24" i="46"/>
  <c r="L23" i="46"/>
  <c r="L22" i="46"/>
  <c r="L21" i="46"/>
  <c r="L20" i="46"/>
  <c r="L19" i="46"/>
  <c r="L18" i="46"/>
  <c r="L17" i="46"/>
  <c r="L16" i="46"/>
  <c r="L15" i="46"/>
  <c r="L14" i="46"/>
  <c r="L13" i="46"/>
  <c r="L12" i="46"/>
  <c r="L11" i="46"/>
  <c r="L10" i="46"/>
  <c r="L9" i="46"/>
  <c r="L8" i="46"/>
  <c r="K56" i="46"/>
  <c r="K55" i="46"/>
  <c r="K54" i="46"/>
  <c r="K53" i="46"/>
  <c r="K52" i="46"/>
  <c r="K51" i="46"/>
  <c r="K50" i="46"/>
  <c r="K49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J56" i="46"/>
  <c r="J55" i="46"/>
  <c r="J54" i="46"/>
  <c r="J53" i="46"/>
  <c r="J52" i="46"/>
  <c r="J51" i="46"/>
  <c r="J50" i="46"/>
  <c r="J49" i="46"/>
  <c r="J48" i="46"/>
  <c r="J47" i="46"/>
  <c r="J46" i="46"/>
  <c r="J45" i="46"/>
  <c r="J44" i="46"/>
  <c r="J43" i="46"/>
  <c r="J42" i="46"/>
  <c r="J41" i="46"/>
  <c r="J40" i="46"/>
  <c r="J39" i="46"/>
  <c r="J38" i="46"/>
  <c r="J37" i="46"/>
  <c r="H56" i="46"/>
  <c r="H55" i="46"/>
  <c r="H54" i="46"/>
  <c r="H53" i="46"/>
  <c r="H52" i="46"/>
  <c r="H51" i="46"/>
  <c r="H50" i="46"/>
  <c r="H49" i="46"/>
  <c r="H48" i="46"/>
  <c r="H47" i="46"/>
  <c r="H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H32" i="46"/>
  <c r="H31" i="46"/>
  <c r="H30" i="46"/>
  <c r="H29" i="46"/>
  <c r="H28" i="46"/>
  <c r="H27" i="46"/>
  <c r="H26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10" i="46"/>
  <c r="H9" i="46"/>
  <c r="H8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L7" i="46"/>
  <c r="H7" i="46"/>
  <c r="G7" i="46"/>
  <c r="F6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8" i="46"/>
  <c r="D7" i="46"/>
  <c r="F7" i="46" l="1"/>
  <c r="F8" i="46"/>
  <c r="B117" i="46"/>
  <c r="B118" i="46"/>
  <c r="B119" i="46"/>
  <c r="B120" i="46"/>
  <c r="B121" i="46"/>
  <c r="B122" i="46"/>
  <c r="B123" i="46"/>
  <c r="B124" i="46"/>
  <c r="B125" i="46"/>
  <c r="B126" i="46"/>
  <c r="B127" i="46"/>
  <c r="B128" i="46"/>
  <c r="B129" i="46"/>
  <c r="B130" i="46"/>
  <c r="B131" i="46"/>
  <c r="B132" i="46"/>
  <c r="B133" i="46"/>
  <c r="B134" i="46"/>
  <c r="B135" i="46"/>
  <c r="B136" i="46"/>
  <c r="B137" i="46"/>
  <c r="B138" i="46"/>
  <c r="B139" i="46"/>
  <c r="B140" i="46"/>
  <c r="B141" i="46"/>
  <c r="B142" i="46"/>
  <c r="B143" i="46"/>
  <c r="B144" i="46"/>
  <c r="B145" i="46"/>
  <c r="B146" i="46"/>
  <c r="B147" i="46"/>
  <c r="B148" i="46"/>
  <c r="B149" i="46"/>
  <c r="B150" i="46"/>
  <c r="B151" i="46"/>
  <c r="B152" i="46"/>
  <c r="B153" i="46"/>
  <c r="B154" i="46"/>
  <c r="B155" i="46"/>
  <c r="B156" i="46"/>
  <c r="B157" i="46"/>
  <c r="B158" i="46"/>
  <c r="B159" i="46"/>
  <c r="B160" i="46"/>
  <c r="B161" i="46"/>
  <c r="B162" i="46"/>
  <c r="B163" i="46"/>
  <c r="B164" i="46"/>
  <c r="B165" i="46"/>
  <c r="B166" i="46"/>
  <c r="B116" i="46"/>
  <c r="B6" i="46"/>
  <c r="J6" i="46"/>
  <c r="D116" i="46"/>
  <c r="E116" i="46" l="1"/>
  <c r="K7" i="46"/>
  <c r="J7" i="46"/>
  <c r="F9" i="46"/>
  <c r="C7" i="46"/>
  <c r="B7" i="46" s="1"/>
  <c r="C8" i="46" s="1"/>
  <c r="L57" i="46"/>
  <c r="D117" i="46"/>
  <c r="H57" i="46"/>
  <c r="C116" i="46"/>
  <c r="D57" i="46"/>
  <c r="K8" i="46" l="1"/>
  <c r="J8" i="46"/>
  <c r="E117" i="46"/>
  <c r="F10" i="46"/>
  <c r="B8" i="46"/>
  <c r="C9" i="46" s="1"/>
  <c r="D118" i="46"/>
  <c r="C117" i="46"/>
  <c r="B62" i="46"/>
  <c r="C62" i="46"/>
  <c r="K9" i="46" l="1"/>
  <c r="J9" i="46"/>
  <c r="E118" i="46"/>
  <c r="F11" i="46"/>
  <c r="D119" i="46"/>
  <c r="B9" i="46"/>
  <c r="C10" i="46" s="1"/>
  <c r="C118" i="46"/>
  <c r="C63" i="46"/>
  <c r="D62" i="46"/>
  <c r="D63" i="46"/>
  <c r="B63" i="46"/>
  <c r="K10" i="46" l="1"/>
  <c r="J10" i="46"/>
  <c r="E119" i="46"/>
  <c r="F12" i="46"/>
  <c r="D120" i="46"/>
  <c r="B10" i="46"/>
  <c r="C11" i="46" s="1"/>
  <c r="C119" i="46"/>
  <c r="B64" i="46"/>
  <c r="K11" i="46" l="1"/>
  <c r="J11" i="46"/>
  <c r="E120" i="46"/>
  <c r="F13" i="46"/>
  <c r="D121" i="46"/>
  <c r="B11" i="46"/>
  <c r="C12" i="46" s="1"/>
  <c r="C120" i="46"/>
  <c r="C64" i="46"/>
  <c r="D64" i="46"/>
  <c r="B65" i="46"/>
  <c r="K12" i="46" l="1"/>
  <c r="J12" i="46"/>
  <c r="E121" i="46"/>
  <c r="F14" i="46"/>
  <c r="D122" i="46"/>
  <c r="B12" i="46"/>
  <c r="C13" i="46" s="1"/>
  <c r="C121" i="46"/>
  <c r="C65" i="46"/>
  <c r="C66" i="46"/>
  <c r="D65" i="46"/>
  <c r="C67" i="46"/>
  <c r="B66" i="46"/>
  <c r="K13" i="46" l="1"/>
  <c r="J13" i="46" s="1"/>
  <c r="E122" i="46"/>
  <c r="F15" i="46"/>
  <c r="D123" i="46"/>
  <c r="B13" i="46"/>
  <c r="C14" i="46" s="1"/>
  <c r="C122" i="46"/>
  <c r="D66" i="46"/>
  <c r="C68" i="46"/>
  <c r="B67" i="46"/>
  <c r="K14" i="46" l="1"/>
  <c r="J14" i="46"/>
  <c r="E123" i="46"/>
  <c r="F16" i="46"/>
  <c r="D124" i="46"/>
  <c r="B14" i="46"/>
  <c r="C15" i="46" s="1"/>
  <c r="C123" i="46"/>
  <c r="D67" i="46"/>
  <c r="B68" i="46"/>
  <c r="C69" i="46"/>
  <c r="K15" i="46" l="1"/>
  <c r="J15" i="46"/>
  <c r="E124" i="46"/>
  <c r="F17" i="46"/>
  <c r="D125" i="46"/>
  <c r="B15" i="46"/>
  <c r="C16" i="46" s="1"/>
  <c r="C124" i="46"/>
  <c r="D68" i="46"/>
  <c r="C70" i="46"/>
  <c r="B69" i="46"/>
  <c r="K16" i="46" l="1"/>
  <c r="J16" i="46"/>
  <c r="E125" i="46"/>
  <c r="F18" i="46"/>
  <c r="D126" i="46"/>
  <c r="B16" i="46"/>
  <c r="C17" i="46" s="1"/>
  <c r="C125" i="46"/>
  <c r="D69" i="46"/>
  <c r="C71" i="46"/>
  <c r="B70" i="46"/>
  <c r="K17" i="46" l="1"/>
  <c r="J17" i="46"/>
  <c r="E126" i="46"/>
  <c r="F19" i="46"/>
  <c r="D127" i="46"/>
  <c r="B17" i="46"/>
  <c r="C18" i="46" s="1"/>
  <c r="C126" i="46"/>
  <c r="D70" i="46"/>
  <c r="B71" i="46"/>
  <c r="C72" i="46"/>
  <c r="K18" i="46" l="1"/>
  <c r="J18" i="46"/>
  <c r="E127" i="46"/>
  <c r="F20" i="46"/>
  <c r="D128" i="46"/>
  <c r="B18" i="46"/>
  <c r="C19" i="46" s="1"/>
  <c r="C127" i="46"/>
  <c r="D71" i="46"/>
  <c r="C73" i="46"/>
  <c r="B72" i="46"/>
  <c r="K19" i="46" l="1"/>
  <c r="J19" i="46"/>
  <c r="E128" i="46"/>
  <c r="F21" i="46"/>
  <c r="D129" i="46"/>
  <c r="B19" i="46"/>
  <c r="C20" i="46" s="1"/>
  <c r="C128" i="46"/>
  <c r="D72" i="46"/>
  <c r="C74" i="46"/>
  <c r="B73" i="46"/>
  <c r="K20" i="46" l="1"/>
  <c r="J20" i="46"/>
  <c r="E129" i="46"/>
  <c r="F22" i="46"/>
  <c r="D130" i="46"/>
  <c r="B20" i="46"/>
  <c r="C21" i="46" s="1"/>
  <c r="C129" i="46"/>
  <c r="D73" i="46"/>
  <c r="B74" i="46"/>
  <c r="C75" i="46"/>
  <c r="K21" i="46" l="1"/>
  <c r="J21" i="46"/>
  <c r="E130" i="46"/>
  <c r="F23" i="46"/>
  <c r="D131" i="46"/>
  <c r="B21" i="46"/>
  <c r="C22" i="46" s="1"/>
  <c r="C130" i="46"/>
  <c r="D74" i="46"/>
  <c r="C76" i="46"/>
  <c r="B75" i="46"/>
  <c r="K22" i="46" l="1"/>
  <c r="J22" i="46"/>
  <c r="E131" i="46"/>
  <c r="F24" i="46"/>
  <c r="D132" i="46"/>
  <c r="B22" i="46"/>
  <c r="C23" i="46" s="1"/>
  <c r="C131" i="46"/>
  <c r="D75" i="46"/>
  <c r="B76" i="46"/>
  <c r="C77" i="46"/>
  <c r="K23" i="46" l="1"/>
  <c r="J23" i="46"/>
  <c r="E132" i="46"/>
  <c r="F25" i="46"/>
  <c r="D133" i="46"/>
  <c r="B23" i="46"/>
  <c r="C24" i="46" s="1"/>
  <c r="C132" i="46"/>
  <c r="D76" i="46"/>
  <c r="C78" i="46"/>
  <c r="B77" i="46"/>
  <c r="K24" i="46" l="1"/>
  <c r="J24" i="46"/>
  <c r="E133" i="46"/>
  <c r="F26" i="46"/>
  <c r="D134" i="46"/>
  <c r="B24" i="46"/>
  <c r="C25" i="46" s="1"/>
  <c r="C133" i="46"/>
  <c r="D77" i="46"/>
  <c r="B78" i="46"/>
  <c r="C79" i="46"/>
  <c r="K25" i="46" l="1"/>
  <c r="J25" i="46"/>
  <c r="E134" i="46"/>
  <c r="F27" i="46"/>
  <c r="D135" i="46"/>
  <c r="B25" i="46"/>
  <c r="C26" i="46" s="1"/>
  <c r="C134" i="46"/>
  <c r="D78" i="46"/>
  <c r="B79" i="46"/>
  <c r="C80" i="46"/>
  <c r="K26" i="46" l="1"/>
  <c r="J26" i="46"/>
  <c r="F28" i="46"/>
  <c r="D136" i="46"/>
  <c r="B26" i="46"/>
  <c r="C27" i="46" s="1"/>
  <c r="C135" i="46"/>
  <c r="E135" i="46"/>
  <c r="D79" i="46"/>
  <c r="C81" i="46"/>
  <c r="B80" i="46"/>
  <c r="K27" i="46" l="1"/>
  <c r="J27" i="46"/>
  <c r="F29" i="46"/>
  <c r="D137" i="46"/>
  <c r="B27" i="46"/>
  <c r="C28" i="46" s="1"/>
  <c r="C136" i="46"/>
  <c r="E136" i="46"/>
  <c r="D80" i="46"/>
  <c r="B81" i="46"/>
  <c r="C82" i="46"/>
  <c r="K28" i="46" l="1"/>
  <c r="J28" i="46"/>
  <c r="E137" i="46"/>
  <c r="F30" i="46"/>
  <c r="D138" i="46"/>
  <c r="B28" i="46"/>
  <c r="C29" i="46" s="1"/>
  <c r="C137" i="46"/>
  <c r="D81" i="46"/>
  <c r="C83" i="46"/>
  <c r="B82" i="46"/>
  <c r="K29" i="46" l="1"/>
  <c r="J29" i="46"/>
  <c r="E138" i="46"/>
  <c r="F31" i="46"/>
  <c r="D139" i="46"/>
  <c r="B29" i="46"/>
  <c r="C30" i="46" s="1"/>
  <c r="C138" i="46"/>
  <c r="D82" i="46"/>
  <c r="B83" i="46"/>
  <c r="C84" i="46"/>
  <c r="K30" i="46" l="1"/>
  <c r="J30" i="46"/>
  <c r="E139" i="46"/>
  <c r="F32" i="46"/>
  <c r="D140" i="46"/>
  <c r="B30" i="46"/>
  <c r="C31" i="46" s="1"/>
  <c r="C139" i="46"/>
  <c r="D83" i="46"/>
  <c r="C85" i="46"/>
  <c r="B84" i="46"/>
  <c r="K31" i="46" l="1"/>
  <c r="J31" i="46"/>
  <c r="E140" i="46"/>
  <c r="F33" i="46"/>
  <c r="D141" i="46"/>
  <c r="B31" i="46"/>
  <c r="C32" i="46" s="1"/>
  <c r="C140" i="46"/>
  <c r="D84" i="46"/>
  <c r="C86" i="46"/>
  <c r="B85" i="46"/>
  <c r="K32" i="46" l="1"/>
  <c r="J32" i="46"/>
  <c r="E141" i="46"/>
  <c r="F34" i="46"/>
  <c r="D142" i="46"/>
  <c r="B32" i="46"/>
  <c r="C33" i="46" s="1"/>
  <c r="C141" i="46"/>
  <c r="D85" i="46"/>
  <c r="B86" i="46"/>
  <c r="C87" i="46"/>
  <c r="K33" i="46" l="1"/>
  <c r="J33" i="46"/>
  <c r="E142" i="46"/>
  <c r="F35" i="46"/>
  <c r="D143" i="46"/>
  <c r="B33" i="46"/>
  <c r="C34" i="46" s="1"/>
  <c r="C142" i="46"/>
  <c r="D86" i="46"/>
  <c r="C88" i="46"/>
  <c r="B87" i="46"/>
  <c r="K34" i="46" l="1"/>
  <c r="J34" i="46"/>
  <c r="E143" i="46"/>
  <c r="F36" i="46"/>
  <c r="D144" i="46"/>
  <c r="B34" i="46"/>
  <c r="C35" i="46" s="1"/>
  <c r="C143" i="46"/>
  <c r="E144" i="46"/>
  <c r="D87" i="46"/>
  <c r="C89" i="46"/>
  <c r="B88" i="46"/>
  <c r="K35" i="46" l="1"/>
  <c r="J35" i="46"/>
  <c r="F37" i="46"/>
  <c r="D145" i="46"/>
  <c r="B35" i="46"/>
  <c r="C36" i="46" s="1"/>
  <c r="C144" i="46"/>
  <c r="E145" i="46"/>
  <c r="D88" i="46"/>
  <c r="B89" i="46"/>
  <c r="C90" i="46"/>
  <c r="K36" i="46" l="1"/>
  <c r="J36" i="46"/>
  <c r="E146" i="46" s="1"/>
  <c r="F38" i="46"/>
  <c r="D146" i="46"/>
  <c r="B36" i="46"/>
  <c r="C37" i="46" s="1"/>
  <c r="C145" i="46"/>
  <c r="D89" i="46"/>
  <c r="C91" i="46"/>
  <c r="B90" i="46"/>
  <c r="F39" i="46" l="1"/>
  <c r="D147" i="46"/>
  <c r="B37" i="46"/>
  <c r="C38" i="46" s="1"/>
  <c r="C146" i="46"/>
  <c r="E147" i="46"/>
  <c r="D90" i="46"/>
  <c r="C92" i="46"/>
  <c r="B91" i="46"/>
  <c r="F40" i="46" l="1"/>
  <c r="D148" i="46"/>
  <c r="B38" i="46"/>
  <c r="C39" i="46" s="1"/>
  <c r="C147" i="46"/>
  <c r="E148" i="46"/>
  <c r="D91" i="46"/>
  <c r="B92" i="46"/>
  <c r="C93" i="46"/>
  <c r="F41" i="46" l="1"/>
  <c r="D149" i="46"/>
  <c r="B39" i="46"/>
  <c r="C40" i="46" s="1"/>
  <c r="C148" i="46"/>
  <c r="E149" i="46"/>
  <c r="D92" i="46"/>
  <c r="C94" i="46"/>
  <c r="B93" i="46"/>
  <c r="F42" i="46" l="1"/>
  <c r="D150" i="46"/>
  <c r="B40" i="46"/>
  <c r="C41" i="46" s="1"/>
  <c r="C149" i="46"/>
  <c r="E150" i="46"/>
  <c r="D93" i="46"/>
  <c r="C95" i="46"/>
  <c r="B94" i="46"/>
  <c r="F43" i="46" l="1"/>
  <c r="D151" i="46"/>
  <c r="B41" i="46"/>
  <c r="C42" i="46" s="1"/>
  <c r="C150" i="46"/>
  <c r="E151" i="46"/>
  <c r="D94" i="46"/>
  <c r="B95" i="46"/>
  <c r="C96" i="46"/>
  <c r="F44" i="46" l="1"/>
  <c r="D152" i="46"/>
  <c r="B42" i="46"/>
  <c r="C43" i="46" s="1"/>
  <c r="C151" i="46"/>
  <c r="E152" i="46"/>
  <c r="D95" i="46"/>
  <c r="C97" i="46"/>
  <c r="B96" i="46"/>
  <c r="F45" i="46" l="1"/>
  <c r="D153" i="46"/>
  <c r="B43" i="46"/>
  <c r="C44" i="46" s="1"/>
  <c r="C152" i="46"/>
  <c r="E153" i="46"/>
  <c r="D96" i="46"/>
  <c r="C98" i="46"/>
  <c r="B97" i="46"/>
  <c r="F46" i="46" l="1"/>
  <c r="D154" i="46"/>
  <c r="B44" i="46"/>
  <c r="C45" i="46" s="1"/>
  <c r="C153" i="46"/>
  <c r="E154" i="46"/>
  <c r="D97" i="46"/>
  <c r="B98" i="46"/>
  <c r="C99" i="46"/>
  <c r="F47" i="46" l="1"/>
  <c r="D155" i="46"/>
  <c r="B45" i="46"/>
  <c r="C46" i="46" s="1"/>
  <c r="C154" i="46"/>
  <c r="E155" i="46"/>
  <c r="D98" i="46"/>
  <c r="C100" i="46"/>
  <c r="B99" i="46"/>
  <c r="F48" i="46" l="1"/>
  <c r="D156" i="46"/>
  <c r="B46" i="46"/>
  <c r="C47" i="46" s="1"/>
  <c r="C155" i="46"/>
  <c r="E156" i="46"/>
  <c r="D99" i="46"/>
  <c r="B100" i="46"/>
  <c r="C101" i="46"/>
  <c r="F49" i="46" l="1"/>
  <c r="D157" i="46"/>
  <c r="B47" i="46"/>
  <c r="C48" i="46" s="1"/>
  <c r="C156" i="46"/>
  <c r="E157" i="46"/>
  <c r="D100" i="46"/>
  <c r="C102" i="46"/>
  <c r="B101" i="46"/>
  <c r="F50" i="46" l="1"/>
  <c r="D158" i="46"/>
  <c r="B48" i="46"/>
  <c r="C49" i="46" s="1"/>
  <c r="C157" i="46"/>
  <c r="E158" i="46"/>
  <c r="D101" i="46"/>
  <c r="B102" i="46"/>
  <c r="C103" i="46"/>
  <c r="F51" i="46" l="1"/>
  <c r="D159" i="46"/>
  <c r="B49" i="46"/>
  <c r="C50" i="46" s="1"/>
  <c r="C158" i="46"/>
  <c r="E159" i="46"/>
  <c r="D102" i="46"/>
  <c r="C104" i="46"/>
  <c r="B103" i="46"/>
  <c r="F52" i="46" l="1"/>
  <c r="D160" i="46"/>
  <c r="B50" i="46"/>
  <c r="C51" i="46" s="1"/>
  <c r="C159" i="46"/>
  <c r="E160" i="46"/>
  <c r="D103" i="46"/>
  <c r="C105" i="46"/>
  <c r="B104" i="46"/>
  <c r="F53" i="46" l="1"/>
  <c r="D161" i="46"/>
  <c r="B51" i="46"/>
  <c r="C52" i="46" s="1"/>
  <c r="C160" i="46"/>
  <c r="E161" i="46"/>
  <c r="D104" i="46"/>
  <c r="B105" i="46"/>
  <c r="C106" i="46"/>
  <c r="F54" i="46" l="1"/>
  <c r="D162" i="46"/>
  <c r="B52" i="46"/>
  <c r="C53" i="46" s="1"/>
  <c r="C161" i="46"/>
  <c r="E162" i="46"/>
  <c r="D105" i="46"/>
  <c r="C107" i="46"/>
  <c r="B106" i="46"/>
  <c r="F55" i="46" l="1"/>
  <c r="D163" i="46"/>
  <c r="B53" i="46"/>
  <c r="C54" i="46" s="1"/>
  <c r="C162" i="46"/>
  <c r="E163" i="46"/>
  <c r="D106" i="46"/>
  <c r="C108" i="46"/>
  <c r="B107" i="46"/>
  <c r="F56" i="46" l="1"/>
  <c r="D164" i="46"/>
  <c r="B54" i="46"/>
  <c r="C55" i="46" s="1"/>
  <c r="C163" i="46"/>
  <c r="E164" i="46"/>
  <c r="D107" i="46"/>
  <c r="B108" i="46"/>
  <c r="C109" i="46"/>
  <c r="C111" i="46" l="1"/>
  <c r="D165" i="46"/>
  <c r="B55" i="46"/>
  <c r="C56" i="46" s="1"/>
  <c r="C164" i="46"/>
  <c r="E165" i="46"/>
  <c r="G57" i="46"/>
  <c r="F57" i="46" s="1"/>
  <c r="D108" i="46"/>
  <c r="C110" i="46"/>
  <c r="B109" i="46"/>
  <c r="D166" i="46" l="1"/>
  <c r="B56" i="46"/>
  <c r="C165" i="46"/>
  <c r="K57" i="46"/>
  <c r="J57" i="46" s="1"/>
  <c r="E166" i="46"/>
  <c r="D109" i="46"/>
  <c r="B110" i="46"/>
  <c r="C57" i="46" l="1"/>
  <c r="B57" i="46" s="1"/>
  <c r="C166" i="46"/>
  <c r="B111" i="46"/>
  <c r="D111" i="46"/>
  <c r="D110" i="46"/>
</calcChain>
</file>

<file path=xl/sharedStrings.xml><?xml version="1.0" encoding="utf-8"?>
<sst xmlns="http://purl.oclc.org/ooxml/spreadsheetml/main" count="192" uniqueCount="71">
  <si>
    <t>Startkapital</t>
  </si>
  <si>
    <t>Zinseszinseffekt #1</t>
  </si>
  <si>
    <t>Zinssatz</t>
  </si>
  <si>
    <t>Zinseszinseffekt #2</t>
  </si>
  <si>
    <t>Zinseszinseffekt #3</t>
  </si>
  <si>
    <t>#1</t>
  </si>
  <si>
    <t>#3</t>
  </si>
  <si>
    <t>#2</t>
  </si>
  <si>
    <t>Laufzeit</t>
  </si>
  <si>
    <t>Sparrate</t>
  </si>
  <si>
    <t>Kapital</t>
  </si>
  <si>
    <t>Zins-Zuwachs</t>
  </si>
  <si>
    <t>Spar-Zuwachs</t>
  </si>
  <si>
    <t>1. Jahr</t>
  </si>
  <si>
    <t>2. Jahr</t>
  </si>
  <si>
    <t>3. Jahr</t>
  </si>
  <si>
    <t>4. Jahr</t>
  </si>
  <si>
    <t>5. Jahr</t>
  </si>
  <si>
    <t>6. Jahr</t>
  </si>
  <si>
    <t>7. Jahr</t>
  </si>
  <si>
    <t>8. Jahr</t>
  </si>
  <si>
    <t>9. Jahr</t>
  </si>
  <si>
    <t>10. Jahr</t>
  </si>
  <si>
    <t>11. Jahr</t>
  </si>
  <si>
    <t>12. Jahr</t>
  </si>
  <si>
    <t>13. Jahr</t>
  </si>
  <si>
    <t>14. Jahr</t>
  </si>
  <si>
    <t>15. Jahr</t>
  </si>
  <si>
    <t>16. Jahr</t>
  </si>
  <si>
    <t>17. Jahr</t>
  </si>
  <si>
    <t>18. Jahr</t>
  </si>
  <si>
    <t>19. Jahr</t>
  </si>
  <si>
    <t>20. Jahr</t>
  </si>
  <si>
    <t>21. Jahr</t>
  </si>
  <si>
    <t>22. Jahr</t>
  </si>
  <si>
    <t>23. Jahr</t>
  </si>
  <si>
    <t>24. Jahr</t>
  </si>
  <si>
    <t>25. Jahr</t>
  </si>
  <si>
    <t>26. Jahr</t>
  </si>
  <si>
    <t>27. Jahr</t>
  </si>
  <si>
    <t>28. Jahr</t>
  </si>
  <si>
    <t>29. Jahr</t>
  </si>
  <si>
    <t>30. Jahr</t>
  </si>
  <si>
    <t>31. Jahr</t>
  </si>
  <si>
    <t>32. Jahr</t>
  </si>
  <si>
    <t>33. Jahr</t>
  </si>
  <si>
    <t>34. Jahr</t>
  </si>
  <si>
    <t>35. Jahr</t>
  </si>
  <si>
    <t>36. Jahr</t>
  </si>
  <si>
    <t>37. Jahr</t>
  </si>
  <si>
    <t>38. Jahr</t>
  </si>
  <si>
    <t>39. Jahr</t>
  </si>
  <si>
    <t>40. Jahr</t>
  </si>
  <si>
    <t>41. Jahr</t>
  </si>
  <si>
    <t>42. Jahr</t>
  </si>
  <si>
    <t>43. Jahr</t>
  </si>
  <si>
    <t>44. Jahr</t>
  </si>
  <si>
    <t>45. Jahr</t>
  </si>
  <si>
    <t>46. Jahr</t>
  </si>
  <si>
    <t>47. Jahr</t>
  </si>
  <si>
    <t>48. Jahr</t>
  </si>
  <si>
    <t>49. Jahr</t>
  </si>
  <si>
    <t>50. Jahr</t>
  </si>
  <si>
    <t>0. Jahr</t>
  </si>
  <si>
    <t>Podcast</t>
  </si>
  <si>
    <t>Website</t>
  </si>
  <si>
    <t>Zinseszins #1</t>
  </si>
  <si>
    <t>Zinseszins #2</t>
  </si>
  <si>
    <t>Zinseszins #3</t>
  </si>
  <si>
    <t>Gesamt</t>
  </si>
  <si>
    <t xml:space="preserve">Dein Zinseszinsrechner 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</si>
</sst>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</numFmts>
  <fonts count="8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273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7C7C7C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738"/>
        <bgColor indexed="64"/>
      </patternFill>
    </fill>
  </fills>
  <borders count="17">
    <border>
      <start/>
      <end/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0" xfId="0" applyNumberFormat="1" applyFont="1" applyProtection="1">
      <protection hidden="1"/>
    </xf>
    <xf numFmtId="44" fontId="4" fillId="0" borderId="0" xfId="0" applyNumberFormat="1" applyFont="1" applyProtection="1">
      <protection hidden="1"/>
    </xf>
    <xf numFmtId="0" fontId="0" fillId="0" borderId="0" xfId="0" applyFont="1" applyProtection="1"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5" fillId="0" borderId="7" xfId="2" applyNumberFormat="1" applyFont="1" applyBorder="1" applyAlignment="1" applyProtection="1">
      <alignment horizontal="center" vertical="center"/>
      <protection hidden="1"/>
    </xf>
    <xf numFmtId="0" fontId="5" fillId="0" borderId="7" xfId="1" applyNumberFormat="1" applyFont="1" applyBorder="1" applyAlignment="1" applyProtection="1">
      <alignment horizontal="center" vertical="center"/>
      <protection hidden="1"/>
    </xf>
    <xf numFmtId="44" fontId="0" fillId="0" borderId="0" xfId="1" applyFont="1" applyProtection="1">
      <protection hidden="1"/>
    </xf>
    <xf numFmtId="44" fontId="4" fillId="0" borderId="0" xfId="1" applyFont="1" applyProtection="1"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44" fontId="5" fillId="0" borderId="12" xfId="2" applyNumberFormat="1" applyFont="1" applyBorder="1" applyAlignment="1" applyProtection="1">
      <alignment horizontal="center" vertical="center"/>
      <protection hidden="1"/>
    </xf>
    <xf numFmtId="9" fontId="5" fillId="0" borderId="1" xfId="1" applyNumberFormat="1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44" fontId="2" fillId="0" borderId="8" xfId="1" applyFont="1" applyBorder="1" applyAlignment="1" applyProtection="1">
      <alignment horizontal="center" vertical="center"/>
      <protection hidden="1"/>
    </xf>
    <xf numFmtId="0" fontId="5" fillId="0" borderId="15" xfId="1" applyNumberFormat="1" applyFont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right" vertical="center"/>
      <protection hidden="1"/>
    </xf>
    <xf numFmtId="44" fontId="5" fillId="0" borderId="7" xfId="1" applyNumberFormat="1" applyFont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5" fillId="0" borderId="1" xfId="1" applyNumberFormat="1" applyFont="1" applyBorder="1" applyAlignment="1" applyProtection="1">
      <alignment horizontal="center" vertical="center"/>
      <protection hidden="1"/>
    </xf>
    <xf numFmtId="44" fontId="5" fillId="0" borderId="8" xfId="1" applyNumberFormat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44" fontId="5" fillId="0" borderId="6" xfId="1" applyFont="1" applyBorder="1" applyAlignment="1" applyProtection="1">
      <alignment vertical="center"/>
      <protection locked="0" hidden="1"/>
    </xf>
    <xf numFmtId="164" fontId="5" fillId="0" borderId="6" xfId="2" applyNumberFormat="1" applyFont="1" applyBorder="1" applyAlignment="1" applyProtection="1">
      <alignment horizontal="center" vertical="center"/>
      <protection locked="0" hidden="1"/>
    </xf>
    <xf numFmtId="0" fontId="5" fillId="0" borderId="6" xfId="2" applyNumberFormat="1" applyFont="1" applyBorder="1" applyAlignment="1" applyProtection="1">
      <alignment horizontal="center" vertical="center"/>
      <protection locked="0" hidden="1"/>
    </xf>
    <xf numFmtId="44" fontId="5" fillId="0" borderId="11" xfId="1" applyFont="1" applyBorder="1" applyAlignment="1" applyProtection="1">
      <alignment horizontal="center" vertical="center"/>
      <protection locked="0" hidden="1"/>
    </xf>
    <xf numFmtId="44" fontId="5" fillId="0" borderId="14" xfId="1" applyFont="1" applyBorder="1" applyAlignment="1" applyProtection="1">
      <alignment vertical="center"/>
      <protection locked="0" hidden="1"/>
    </xf>
    <xf numFmtId="44" fontId="5" fillId="0" borderId="9" xfId="1" applyFont="1" applyBorder="1" applyAlignment="1" applyProtection="1">
      <alignment vertical="center"/>
      <protection locked="0" hidden="1"/>
    </xf>
    <xf numFmtId="0" fontId="5" fillId="0" borderId="6" xfId="1" applyNumberFormat="1" applyFont="1" applyBorder="1" applyAlignment="1" applyProtection="1">
      <alignment horizontal="center" vertical="center"/>
      <protection locked="0" hidden="1"/>
    </xf>
    <xf numFmtId="44" fontId="5" fillId="0" borderId="6" xfId="1" applyFont="1" applyBorder="1" applyAlignment="1" applyProtection="1">
      <alignment horizontal="center" vertical="center"/>
      <protection locked="0" hidden="1"/>
    </xf>
    <xf numFmtId="0" fontId="6" fillId="2" borderId="3" xfId="3" applyFont="1" applyFill="1" applyBorder="1" applyAlignment="1" applyProtection="1">
      <alignment horizontal="center" vertical="center"/>
      <protection locked="0" hidden="1"/>
    </xf>
    <xf numFmtId="8" fontId="0" fillId="0" borderId="0" xfId="0" applyNumberFormat="1" applyProtection="1">
      <protection hidden="1"/>
    </xf>
    <xf numFmtId="8" fontId="0" fillId="0" borderId="0" xfId="0" applyNumberFormat="1" applyFont="1" applyProtection="1">
      <protection hidden="1"/>
    </xf>
    <xf numFmtId="8" fontId="0" fillId="0" borderId="0" xfId="1" applyNumberFormat="1" applyFont="1" applyProtection="1"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44" fontId="2" fillId="0" borderId="7" xfId="1" applyFont="1" applyBorder="1" applyAlignment="1" applyProtection="1">
      <alignment horizontal="center" vertical="center"/>
      <protection hidden="1"/>
    </xf>
    <xf numFmtId="44" fontId="2" fillId="0" borderId="12" xfId="1" applyFont="1" applyBorder="1" applyAlignment="1" applyProtection="1">
      <alignment horizontal="center" vertical="center"/>
      <protection hidden="1"/>
    </xf>
    <xf numFmtId="44" fontId="2" fillId="0" borderId="7" xfId="0" applyNumberFormat="1" applyFont="1" applyBorder="1" applyAlignment="1" applyProtection="1">
      <alignment horizontal="center" vertical="center"/>
      <protection hidden="1"/>
    </xf>
    <xf numFmtId="44" fontId="2" fillId="0" borderId="12" xfId="0" applyNumberFormat="1" applyFont="1" applyBorder="1" applyAlignment="1" applyProtection="1">
      <alignment horizontal="center" vertical="center"/>
      <protection hidden="1"/>
    </xf>
    <xf numFmtId="0" fontId="5" fillId="0" borderId="6" xfId="1" applyNumberFormat="1" applyFont="1" applyBorder="1" applyAlignment="1" applyProtection="1">
      <alignment horizontal="center" vertical="center"/>
      <protection hidden="1"/>
    </xf>
    <xf numFmtId="44" fontId="5" fillId="0" borderId="6" xfId="2" applyNumberFormat="1" applyFont="1" applyBorder="1" applyAlignment="1" applyProtection="1">
      <alignment horizontal="center" vertical="center"/>
      <protection hidden="1"/>
    </xf>
    <xf numFmtId="44" fontId="5" fillId="0" borderId="11" xfId="2" applyNumberFormat="1" applyFont="1" applyBorder="1" applyAlignment="1" applyProtection="1">
      <alignment horizontal="center" vertical="center"/>
      <protection hidden="1"/>
    </xf>
    <xf numFmtId="0" fontId="5" fillId="0" borderId="14" xfId="1" applyNumberFormat="1" applyFont="1" applyBorder="1" applyAlignment="1" applyProtection="1">
      <alignment horizontal="center" vertical="center"/>
      <protection hidden="1"/>
    </xf>
    <xf numFmtId="9" fontId="5" fillId="0" borderId="9" xfId="1" applyNumberFormat="1" applyFont="1" applyBorder="1" applyAlignment="1" applyProtection="1">
      <alignment horizontal="center" vertical="center"/>
      <protection hidden="1"/>
    </xf>
    <xf numFmtId="44" fontId="5" fillId="0" borderId="5" xfId="2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50"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002738"/>
      <color rgb="FFD9D9D9"/>
      <color rgb="FF7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%">
                <a:solidFill>
                  <a:srgbClr val="002738"/>
                </a:solidFill>
                <a:latin typeface="+mn-lt"/>
                <a:ea typeface="+mn-ea"/>
                <a:cs typeface="+mn-cs"/>
              </a:defRPr>
            </a:pPr>
            <a:r>
              <a:rPr lang="de-DE" sz="1800" b="1">
                <a:solidFill>
                  <a:srgbClr val="002738"/>
                </a:solidFill>
              </a:rPr>
              <a:t>Zinseszins-Vergleich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%">
              <a:solidFill>
                <a:srgbClr val="002738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Zinseszinsrechner!$C$115</c:f>
              <c:strCache>
                <c:ptCount val="1"/>
                <c:pt idx="0">
                  <c:v>Zinseszins #1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Zinseszinsrechner!$B$116:$B$166</c:f>
              <c:strCache>
                <c:ptCount val="51"/>
                <c:pt idx="0">
                  <c:v>0. Jahr</c:v>
                </c:pt>
                <c:pt idx="1">
                  <c:v>1. Jahr</c:v>
                </c:pt>
                <c:pt idx="2">
                  <c:v>2. Jahr</c:v>
                </c:pt>
                <c:pt idx="3">
                  <c:v>3. Jahr</c:v>
                </c:pt>
                <c:pt idx="4">
                  <c:v>4. Jahr</c:v>
                </c:pt>
                <c:pt idx="5">
                  <c:v>5. Jahr</c:v>
                </c:pt>
                <c:pt idx="6">
                  <c:v>6. Jahr</c:v>
                </c:pt>
                <c:pt idx="7">
                  <c:v>7. Jahr</c:v>
                </c:pt>
                <c:pt idx="8">
                  <c:v>8. Jahr</c:v>
                </c:pt>
                <c:pt idx="9">
                  <c:v>9. Jahr</c:v>
                </c:pt>
                <c:pt idx="10">
                  <c:v>10. Jahr</c:v>
                </c:pt>
                <c:pt idx="11">
                  <c:v>11. Jahr</c:v>
                </c:pt>
                <c:pt idx="12">
                  <c:v>12. Jahr</c:v>
                </c:pt>
                <c:pt idx="13">
                  <c:v>13. Jahr</c:v>
                </c:pt>
                <c:pt idx="14">
                  <c:v>14. Jahr</c:v>
                </c:pt>
                <c:pt idx="15">
                  <c:v>15. Jahr</c:v>
                </c:pt>
                <c:pt idx="16">
                  <c:v>16. Jahr</c:v>
                </c:pt>
                <c:pt idx="17">
                  <c:v>17. Jahr</c:v>
                </c:pt>
                <c:pt idx="18">
                  <c:v>18. Jahr</c:v>
                </c:pt>
                <c:pt idx="19">
                  <c:v>19. Jahr</c:v>
                </c:pt>
                <c:pt idx="20">
                  <c:v>20. Jahr</c:v>
                </c:pt>
                <c:pt idx="21">
                  <c:v>21. Jahr</c:v>
                </c:pt>
                <c:pt idx="22">
                  <c:v>22. Jahr</c:v>
                </c:pt>
                <c:pt idx="23">
                  <c:v>23. Jahr</c:v>
                </c:pt>
                <c:pt idx="24">
                  <c:v>24. Jahr</c:v>
                </c:pt>
                <c:pt idx="25">
                  <c:v>25. Jahr</c:v>
                </c:pt>
                <c:pt idx="26">
                  <c:v>26. Jahr</c:v>
                </c:pt>
                <c:pt idx="27">
                  <c:v>27. Jahr</c:v>
                </c:pt>
                <c:pt idx="28">
                  <c:v>28. Jahr</c:v>
                </c:pt>
                <c:pt idx="29">
                  <c:v>29. Jahr</c:v>
                </c:pt>
                <c:pt idx="30">
                  <c:v>30. Jahr</c:v>
                </c:pt>
                <c:pt idx="31">
                  <c:v>31. Jahr</c:v>
                </c:pt>
                <c:pt idx="32">
                  <c:v>32. Jahr</c:v>
                </c:pt>
                <c:pt idx="33">
                  <c:v>33. Jahr</c:v>
                </c:pt>
                <c:pt idx="34">
                  <c:v>34. Jahr</c:v>
                </c:pt>
                <c:pt idx="35">
                  <c:v>35. Jahr</c:v>
                </c:pt>
                <c:pt idx="36">
                  <c:v>36. Jahr</c:v>
                </c:pt>
                <c:pt idx="37">
                  <c:v>37. Jahr</c:v>
                </c:pt>
                <c:pt idx="38">
                  <c:v>38. Jahr</c:v>
                </c:pt>
                <c:pt idx="39">
                  <c:v>39. Jahr</c:v>
                </c:pt>
                <c:pt idx="40">
                  <c:v>40. Jahr</c:v>
                </c:pt>
                <c:pt idx="41">
                  <c:v>41. Jahr</c:v>
                </c:pt>
                <c:pt idx="42">
                  <c:v>42. Jahr</c:v>
                </c:pt>
                <c:pt idx="43">
                  <c:v>43. Jahr</c:v>
                </c:pt>
                <c:pt idx="44">
                  <c:v>44. Jahr</c:v>
                </c:pt>
                <c:pt idx="45">
                  <c:v>45. Jahr</c:v>
                </c:pt>
                <c:pt idx="46">
                  <c:v>46. Jahr</c:v>
                </c:pt>
                <c:pt idx="47">
                  <c:v>47. Jahr</c:v>
                </c:pt>
                <c:pt idx="48">
                  <c:v>48. Jahr</c:v>
                </c:pt>
                <c:pt idx="49">
                  <c:v>49. Jahr</c:v>
                </c:pt>
                <c:pt idx="50">
                  <c:v>50. Jahr</c:v>
                </c:pt>
              </c:strCache>
            </c:strRef>
          </c:cat>
          <c:val>
            <c:numRef>
              <c:f>Zinseszinsrechner!$C$116:$C$166</c:f>
              <c:numCache>
                <c:formatCode>_("€"* #,##0.00_);_("€"* \(#,##0.00\);_("€"* "-"??_);_(@_)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AE-18A5-0C49-B00A-C64D90293A78}"/>
            </c:ext>
          </c:extLst>
        </c:ser>
        <c:ser>
          <c:idx val="1"/>
          <c:order val="1"/>
          <c:tx>
            <c:strRef>
              <c:f>Zinseszinsrechner!$D$115</c:f>
              <c:strCache>
                <c:ptCount val="1"/>
                <c:pt idx="0">
                  <c:v>Zinseszins #2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Zinseszinsrechner!$B$116:$B$166</c:f>
              <c:strCache>
                <c:ptCount val="51"/>
                <c:pt idx="0">
                  <c:v>0. Jahr</c:v>
                </c:pt>
                <c:pt idx="1">
                  <c:v>1. Jahr</c:v>
                </c:pt>
                <c:pt idx="2">
                  <c:v>2. Jahr</c:v>
                </c:pt>
                <c:pt idx="3">
                  <c:v>3. Jahr</c:v>
                </c:pt>
                <c:pt idx="4">
                  <c:v>4. Jahr</c:v>
                </c:pt>
                <c:pt idx="5">
                  <c:v>5. Jahr</c:v>
                </c:pt>
                <c:pt idx="6">
                  <c:v>6. Jahr</c:v>
                </c:pt>
                <c:pt idx="7">
                  <c:v>7. Jahr</c:v>
                </c:pt>
                <c:pt idx="8">
                  <c:v>8. Jahr</c:v>
                </c:pt>
                <c:pt idx="9">
                  <c:v>9. Jahr</c:v>
                </c:pt>
                <c:pt idx="10">
                  <c:v>10. Jahr</c:v>
                </c:pt>
                <c:pt idx="11">
                  <c:v>11. Jahr</c:v>
                </c:pt>
                <c:pt idx="12">
                  <c:v>12. Jahr</c:v>
                </c:pt>
                <c:pt idx="13">
                  <c:v>13. Jahr</c:v>
                </c:pt>
                <c:pt idx="14">
                  <c:v>14. Jahr</c:v>
                </c:pt>
                <c:pt idx="15">
                  <c:v>15. Jahr</c:v>
                </c:pt>
                <c:pt idx="16">
                  <c:v>16. Jahr</c:v>
                </c:pt>
                <c:pt idx="17">
                  <c:v>17. Jahr</c:v>
                </c:pt>
                <c:pt idx="18">
                  <c:v>18. Jahr</c:v>
                </c:pt>
                <c:pt idx="19">
                  <c:v>19. Jahr</c:v>
                </c:pt>
                <c:pt idx="20">
                  <c:v>20. Jahr</c:v>
                </c:pt>
                <c:pt idx="21">
                  <c:v>21. Jahr</c:v>
                </c:pt>
                <c:pt idx="22">
                  <c:v>22. Jahr</c:v>
                </c:pt>
                <c:pt idx="23">
                  <c:v>23. Jahr</c:v>
                </c:pt>
                <c:pt idx="24">
                  <c:v>24. Jahr</c:v>
                </c:pt>
                <c:pt idx="25">
                  <c:v>25. Jahr</c:v>
                </c:pt>
                <c:pt idx="26">
                  <c:v>26. Jahr</c:v>
                </c:pt>
                <c:pt idx="27">
                  <c:v>27. Jahr</c:v>
                </c:pt>
                <c:pt idx="28">
                  <c:v>28. Jahr</c:v>
                </c:pt>
                <c:pt idx="29">
                  <c:v>29. Jahr</c:v>
                </c:pt>
                <c:pt idx="30">
                  <c:v>30. Jahr</c:v>
                </c:pt>
                <c:pt idx="31">
                  <c:v>31. Jahr</c:v>
                </c:pt>
                <c:pt idx="32">
                  <c:v>32. Jahr</c:v>
                </c:pt>
                <c:pt idx="33">
                  <c:v>33. Jahr</c:v>
                </c:pt>
                <c:pt idx="34">
                  <c:v>34. Jahr</c:v>
                </c:pt>
                <c:pt idx="35">
                  <c:v>35. Jahr</c:v>
                </c:pt>
                <c:pt idx="36">
                  <c:v>36. Jahr</c:v>
                </c:pt>
                <c:pt idx="37">
                  <c:v>37. Jahr</c:v>
                </c:pt>
                <c:pt idx="38">
                  <c:v>38. Jahr</c:v>
                </c:pt>
                <c:pt idx="39">
                  <c:v>39. Jahr</c:v>
                </c:pt>
                <c:pt idx="40">
                  <c:v>40. Jahr</c:v>
                </c:pt>
                <c:pt idx="41">
                  <c:v>41. Jahr</c:v>
                </c:pt>
                <c:pt idx="42">
                  <c:v>42. Jahr</c:v>
                </c:pt>
                <c:pt idx="43">
                  <c:v>43. Jahr</c:v>
                </c:pt>
                <c:pt idx="44">
                  <c:v>44. Jahr</c:v>
                </c:pt>
                <c:pt idx="45">
                  <c:v>45. Jahr</c:v>
                </c:pt>
                <c:pt idx="46">
                  <c:v>46. Jahr</c:v>
                </c:pt>
                <c:pt idx="47">
                  <c:v>47. Jahr</c:v>
                </c:pt>
                <c:pt idx="48">
                  <c:v>48. Jahr</c:v>
                </c:pt>
                <c:pt idx="49">
                  <c:v>49. Jahr</c:v>
                </c:pt>
                <c:pt idx="50">
                  <c:v>50. Jahr</c:v>
                </c:pt>
              </c:strCache>
            </c:strRef>
          </c:cat>
          <c:val>
            <c:numRef>
              <c:f>Zinseszinsrechner!$D$116:$D$166</c:f>
              <c:numCache>
                <c:formatCode>_("€"* #,##0.00_);_("€"* \(#,##0.00\);_("€"* "-"??_);_(@_)</c:formatCode>
                <c:ptCount val="5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AF-18A5-0C49-B00A-C64D90293A78}"/>
            </c:ext>
          </c:extLst>
        </c:ser>
        <c:ser>
          <c:idx val="2"/>
          <c:order val="2"/>
          <c:tx>
            <c:strRef>
              <c:f>Zinseszinsrechner!$E$115</c:f>
              <c:strCache>
                <c:ptCount val="1"/>
                <c:pt idx="0">
                  <c:v>Zinseszins #3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Zinseszinsrechner!$B$116:$B$166</c:f>
              <c:strCache>
                <c:ptCount val="51"/>
                <c:pt idx="0">
                  <c:v>0. Jahr</c:v>
                </c:pt>
                <c:pt idx="1">
                  <c:v>1. Jahr</c:v>
                </c:pt>
                <c:pt idx="2">
                  <c:v>2. Jahr</c:v>
                </c:pt>
                <c:pt idx="3">
                  <c:v>3. Jahr</c:v>
                </c:pt>
                <c:pt idx="4">
                  <c:v>4. Jahr</c:v>
                </c:pt>
                <c:pt idx="5">
                  <c:v>5. Jahr</c:v>
                </c:pt>
                <c:pt idx="6">
                  <c:v>6. Jahr</c:v>
                </c:pt>
                <c:pt idx="7">
                  <c:v>7. Jahr</c:v>
                </c:pt>
                <c:pt idx="8">
                  <c:v>8. Jahr</c:v>
                </c:pt>
                <c:pt idx="9">
                  <c:v>9. Jahr</c:v>
                </c:pt>
                <c:pt idx="10">
                  <c:v>10. Jahr</c:v>
                </c:pt>
                <c:pt idx="11">
                  <c:v>11. Jahr</c:v>
                </c:pt>
                <c:pt idx="12">
                  <c:v>12. Jahr</c:v>
                </c:pt>
                <c:pt idx="13">
                  <c:v>13. Jahr</c:v>
                </c:pt>
                <c:pt idx="14">
                  <c:v>14. Jahr</c:v>
                </c:pt>
                <c:pt idx="15">
                  <c:v>15. Jahr</c:v>
                </c:pt>
                <c:pt idx="16">
                  <c:v>16. Jahr</c:v>
                </c:pt>
                <c:pt idx="17">
                  <c:v>17. Jahr</c:v>
                </c:pt>
                <c:pt idx="18">
                  <c:v>18. Jahr</c:v>
                </c:pt>
                <c:pt idx="19">
                  <c:v>19. Jahr</c:v>
                </c:pt>
                <c:pt idx="20">
                  <c:v>20. Jahr</c:v>
                </c:pt>
                <c:pt idx="21">
                  <c:v>21. Jahr</c:v>
                </c:pt>
                <c:pt idx="22">
                  <c:v>22. Jahr</c:v>
                </c:pt>
                <c:pt idx="23">
                  <c:v>23. Jahr</c:v>
                </c:pt>
                <c:pt idx="24">
                  <c:v>24. Jahr</c:v>
                </c:pt>
                <c:pt idx="25">
                  <c:v>25. Jahr</c:v>
                </c:pt>
                <c:pt idx="26">
                  <c:v>26. Jahr</c:v>
                </c:pt>
                <c:pt idx="27">
                  <c:v>27. Jahr</c:v>
                </c:pt>
                <c:pt idx="28">
                  <c:v>28. Jahr</c:v>
                </c:pt>
                <c:pt idx="29">
                  <c:v>29. Jahr</c:v>
                </c:pt>
                <c:pt idx="30">
                  <c:v>30. Jahr</c:v>
                </c:pt>
                <c:pt idx="31">
                  <c:v>31. Jahr</c:v>
                </c:pt>
                <c:pt idx="32">
                  <c:v>32. Jahr</c:v>
                </c:pt>
                <c:pt idx="33">
                  <c:v>33. Jahr</c:v>
                </c:pt>
                <c:pt idx="34">
                  <c:v>34. Jahr</c:v>
                </c:pt>
                <c:pt idx="35">
                  <c:v>35. Jahr</c:v>
                </c:pt>
                <c:pt idx="36">
                  <c:v>36. Jahr</c:v>
                </c:pt>
                <c:pt idx="37">
                  <c:v>37. Jahr</c:v>
                </c:pt>
                <c:pt idx="38">
                  <c:v>38. Jahr</c:v>
                </c:pt>
                <c:pt idx="39">
                  <c:v>39. Jahr</c:v>
                </c:pt>
                <c:pt idx="40">
                  <c:v>40. Jahr</c:v>
                </c:pt>
                <c:pt idx="41">
                  <c:v>41. Jahr</c:v>
                </c:pt>
                <c:pt idx="42">
                  <c:v>42. Jahr</c:v>
                </c:pt>
                <c:pt idx="43">
                  <c:v>43. Jahr</c:v>
                </c:pt>
                <c:pt idx="44">
                  <c:v>44. Jahr</c:v>
                </c:pt>
                <c:pt idx="45">
                  <c:v>45. Jahr</c:v>
                </c:pt>
                <c:pt idx="46">
                  <c:v>46. Jahr</c:v>
                </c:pt>
                <c:pt idx="47">
                  <c:v>47. Jahr</c:v>
                </c:pt>
                <c:pt idx="48">
                  <c:v>48. Jahr</c:v>
                </c:pt>
                <c:pt idx="49">
                  <c:v>49. Jahr</c:v>
                </c:pt>
                <c:pt idx="50">
                  <c:v>50. Jahr</c:v>
                </c:pt>
              </c:strCache>
            </c:strRef>
          </c:cat>
          <c:val>
            <c:numRef>
              <c:f>Zinseszinsrechner!$E$116:$E$166</c:f>
              <c:numCache>
                <c:formatCode>_("€"* #,##0.00_);_("€"* \(#,##0.00\);_("€"* "-"??_);_(@_)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0-18A5-0C49-B00A-C64D9029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800160"/>
        <c:axId val="2135801792"/>
      </c:lineChart>
      <c:catAx>
        <c:axId val="2135800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%"/>
                <a:lumOff val="8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%">
                <a:solidFill>
                  <a:srgbClr val="002738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5801792"/>
        <c:crosses val="autoZero"/>
        <c:auto val="1"/>
        <c:lblAlgn val="ctr"/>
        <c:lblOffset val="100"/>
        <c:noMultiLvlLbl val="0"/>
      </c:catAx>
      <c:valAx>
        <c:axId val="213580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#,##0.0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%">
                <a:solidFill>
                  <a:srgbClr val="002738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58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%">
              <a:solidFill>
                <a:srgbClr val="002738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rgbClr val="002738"/>
      </a:solidFill>
      <a:round/>
    </a:ln>
    <a:effectLst/>
  </c:spPr>
  <c:txPr>
    <a:bodyPr/>
    <a:lstStyle/>
    <a:p>
      <a:pPr>
        <a:defRPr sz="1400">
          <a:solidFill>
            <a:srgbClr val="002738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purl.oclc.org/ooxml/drawingml/main" meth="cycle" id="12">
  <a:schemeClr val="accent2"/>
  <a:schemeClr val="accent4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style1.xml><?xml version="1.0" encoding="utf-8"?>
<cs:chartStyle xmlns:cs="http://schemas.microsoft.com/office/drawing/2012/chartStyle" xmlns:a="http://purl.oclc.org/ooxml/drawingml/main" id="216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1.png"/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84666</xdr:colOff>
      <xdr:row>57</xdr:row>
      <xdr:rowOff>80635</xdr:rowOff>
    </xdr:from>
    <xdr:to>
      <xdr:col>11</xdr:col>
      <xdr:colOff>1566332</xdr:colOff>
      <xdr:row>111</xdr:row>
      <xdr:rowOff>141110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14111</xdr:rowOff>
    </xdr:from>
    <xdr:to>
      <xdr:col>1</xdr:col>
      <xdr:colOff>148038</xdr:colOff>
      <xdr:row>0</xdr:row>
      <xdr:rowOff>623711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111"/>
          <a:ext cx="174259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drawing" Target="../drawings/drawing1.xml"/><Relationship Id="rId2" Type="http://purl.oclc.org/ooxml/officeDocument/relationships/hyperlink" Target="https://podcasts.apple.com/de/podcast/kapitalbildung-verdienen-sparen-investieren/id1494561601?mt=2&amp;ls=1" TargetMode="External"/><Relationship Id="rId1" Type="http://purl.oclc.org/ooxml/officeDocument/relationships/hyperlink" Target="https://kapitalbildung.org/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8D5A-8B92-DA4B-84AA-11BA37C0AE86}">
  <sheetPr codeName="Tabelle8">
    <pageSetUpPr fitToPage="1"/>
  </sheetPr>
  <dimension ref="A1:BB232"/>
  <sheetViews>
    <sheetView showGridLines="0" showRowColHeaders="0" tabSelected="1" zoomScaleNormal="100" workbookViewId="0">
      <pane ySplit="5" topLeftCell="A6" activePane="bottomLeft" state="frozen"/>
      <selection pane="bottomLeft" activeCell="A4" sqref="A4"/>
    </sheetView>
  </sheetViews>
  <sheetFormatPr baseColWidth="10" defaultColWidth="0" defaultRowHeight="16" zeroHeight="1" x14ac:dyDescent="0.2"/>
  <cols>
    <col min="1" max="7" width="20.83203125" style="1" customWidth="1"/>
    <col min="8" max="8" width="20.83203125" style="11" customWidth="1"/>
    <col min="9" max="12" width="20.83203125" style="1" customWidth="1"/>
    <col min="13" max="13" width="1.83203125" style="1" customWidth="1"/>
    <col min="14" max="54" width="5.83203125" style="1" hidden="1" customWidth="1"/>
    <col min="55" max="16384" width="10.83203125" style="1" hidden="1"/>
  </cols>
  <sheetData>
    <row r="1" spans="1:47" ht="50" customHeight="1" x14ac:dyDescent="0.2">
      <c r="A1" s="21"/>
      <c r="B1" s="22"/>
      <c r="C1" s="23"/>
      <c r="D1" s="36" t="s">
        <v>64</v>
      </c>
      <c r="E1" s="22"/>
      <c r="F1" s="22"/>
      <c r="G1" s="22"/>
      <c r="H1" s="36" t="s">
        <v>65</v>
      </c>
      <c r="I1" s="22"/>
      <c r="J1" s="22"/>
      <c r="K1" s="22"/>
      <c r="L1" s="19" t="s">
        <v>70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9" x14ac:dyDescent="0.25">
      <c r="A2" s="52" t="s">
        <v>1</v>
      </c>
      <c r="B2" s="53"/>
      <c r="C2" s="53"/>
      <c r="D2" s="54"/>
      <c r="E2" s="55" t="s">
        <v>3</v>
      </c>
      <c r="F2" s="56"/>
      <c r="G2" s="56"/>
      <c r="H2" s="57"/>
      <c r="I2" s="58" t="s">
        <v>4</v>
      </c>
      <c r="J2" s="58"/>
      <c r="K2" s="58"/>
      <c r="L2" s="59"/>
    </row>
    <row r="3" spans="1:47" ht="19" x14ac:dyDescent="0.2">
      <c r="A3" s="2" t="s">
        <v>0</v>
      </c>
      <c r="B3" s="2" t="s">
        <v>2</v>
      </c>
      <c r="C3" s="2" t="s">
        <v>8</v>
      </c>
      <c r="D3" s="13" t="s">
        <v>9</v>
      </c>
      <c r="E3" s="16" t="s">
        <v>0</v>
      </c>
      <c r="F3" s="2" t="s">
        <v>2</v>
      </c>
      <c r="G3" s="2" t="s">
        <v>8</v>
      </c>
      <c r="H3" s="17" t="s">
        <v>9</v>
      </c>
      <c r="I3" s="7" t="s">
        <v>0</v>
      </c>
      <c r="J3" s="2" t="s">
        <v>2</v>
      </c>
      <c r="K3" s="2" t="s">
        <v>8</v>
      </c>
      <c r="L3" s="2" t="s">
        <v>9</v>
      </c>
      <c r="M3" s="37"/>
    </row>
    <row r="4" spans="1:47" ht="20" thickBot="1" x14ac:dyDescent="0.25">
      <c r="A4" s="28">
        <v>0</v>
      </c>
      <c r="B4" s="29">
        <v>0</v>
      </c>
      <c r="C4" s="30">
        <v>0</v>
      </c>
      <c r="D4" s="31">
        <v>0</v>
      </c>
      <c r="E4" s="32">
        <v>10</v>
      </c>
      <c r="F4" s="29">
        <v>0</v>
      </c>
      <c r="G4" s="30">
        <v>0</v>
      </c>
      <c r="H4" s="31">
        <v>0</v>
      </c>
      <c r="I4" s="33">
        <v>0</v>
      </c>
      <c r="J4" s="29">
        <v>0</v>
      </c>
      <c r="K4" s="34">
        <v>0</v>
      </c>
      <c r="L4" s="35">
        <v>0</v>
      </c>
    </row>
    <row r="5" spans="1:47" ht="19" customHeight="1" thickTop="1" x14ac:dyDescent="0.2">
      <c r="A5" s="2" t="s">
        <v>8</v>
      </c>
      <c r="B5" s="2" t="s">
        <v>10</v>
      </c>
      <c r="C5" s="2" t="s">
        <v>11</v>
      </c>
      <c r="D5" s="13" t="s">
        <v>12</v>
      </c>
      <c r="E5" s="16" t="s">
        <v>8</v>
      </c>
      <c r="F5" s="2" t="s">
        <v>10</v>
      </c>
      <c r="G5" s="2" t="s">
        <v>11</v>
      </c>
      <c r="H5" s="17" t="s">
        <v>12</v>
      </c>
      <c r="I5" s="7" t="s">
        <v>8</v>
      </c>
      <c r="J5" s="2" t="s">
        <v>10</v>
      </c>
      <c r="K5" s="2" t="s">
        <v>11</v>
      </c>
      <c r="L5" s="2" t="s">
        <v>12</v>
      </c>
    </row>
    <row r="6" spans="1:47" ht="19" customHeight="1" x14ac:dyDescent="0.2">
      <c r="A6" s="10" t="s">
        <v>63</v>
      </c>
      <c r="B6" s="20">
        <f>A4</f>
        <v>0</v>
      </c>
      <c r="C6" s="20">
        <v>0</v>
      </c>
      <c r="D6" s="25">
        <v>0</v>
      </c>
      <c r="E6" s="24" t="s">
        <v>63</v>
      </c>
      <c r="F6" s="20">
        <f>E4</f>
        <v>10</v>
      </c>
      <c r="G6" s="20">
        <v>0</v>
      </c>
      <c r="H6" s="25">
        <v>0</v>
      </c>
      <c r="I6" s="24" t="s">
        <v>63</v>
      </c>
      <c r="J6" s="20">
        <f>I4</f>
        <v>0</v>
      </c>
      <c r="K6" s="20">
        <v>0</v>
      </c>
      <c r="L6" s="20">
        <v>0</v>
      </c>
    </row>
    <row r="7" spans="1:47" ht="19" customHeight="1" x14ac:dyDescent="0.2">
      <c r="A7" s="10" t="s">
        <v>13</v>
      </c>
      <c r="B7" s="9" t="str">
        <f>IF($C$4&lt;1,"",B6+D7+C7)</f>
        <v/>
      </c>
      <c r="C7" s="9" t="str">
        <f>IF($C$4&lt;1,"",B6*$B$4)</f>
        <v/>
      </c>
      <c r="D7" s="14" t="str">
        <f>IF($C$4&lt;1,"",$D$4)</f>
        <v/>
      </c>
      <c r="E7" s="18" t="s">
        <v>13</v>
      </c>
      <c r="F7" s="9" t="str">
        <f>IF($G$4&lt;1,"",F6+H7+G7)</f>
        <v/>
      </c>
      <c r="G7" s="9" t="str">
        <f>IF($G$4&lt;1,"",F6*$F$4)</f>
        <v/>
      </c>
      <c r="H7" s="14" t="str">
        <f>IF($G$4&lt;1,"",$H$4)</f>
        <v/>
      </c>
      <c r="I7" s="15" t="s">
        <v>13</v>
      </c>
      <c r="J7" s="9" t="str">
        <f>IF($K$4&lt;1,"",J6+L7+K7)</f>
        <v/>
      </c>
      <c r="K7" s="9" t="str">
        <f>IF($K$4&lt;1,"",J6*$J$4)</f>
        <v/>
      </c>
      <c r="L7" s="51" t="str">
        <f>IF($K$4&lt;1,"",$L$4)</f>
        <v/>
      </c>
    </row>
    <row r="8" spans="1:47" ht="19" customHeight="1" x14ac:dyDescent="0.2">
      <c r="A8" s="10" t="s">
        <v>14</v>
      </c>
      <c r="B8" s="9" t="str">
        <f>IF($C$4&lt;2,"",B7+D8+C8)</f>
        <v/>
      </c>
      <c r="C8" s="9" t="str">
        <f>IF($C$4&lt;2,"",B7*$B$4)</f>
        <v/>
      </c>
      <c r="D8" s="14" t="str">
        <f>IF($C$4&lt;2,"",$D$4)</f>
        <v/>
      </c>
      <c r="E8" s="18" t="s">
        <v>14</v>
      </c>
      <c r="F8" s="9" t="str">
        <f>IF($G$4&lt;2,"",F7+H8+G8)</f>
        <v/>
      </c>
      <c r="G8" s="9" t="str">
        <f>IF($G$4&lt;2,"",F7*$F$4)</f>
        <v/>
      </c>
      <c r="H8" s="14" t="str">
        <f>IF($G$4&lt;2,"",$H$4)</f>
        <v/>
      </c>
      <c r="I8" s="15" t="s">
        <v>14</v>
      </c>
      <c r="J8" s="9" t="str">
        <f>IF($K$4&lt;2,"",J7+L8+K8)</f>
        <v/>
      </c>
      <c r="K8" s="9" t="str">
        <f>IF($K$4&lt;2,"",J7*$J$4)</f>
        <v/>
      </c>
      <c r="L8" s="9" t="str">
        <f>IF($K$4&lt;2,"",$L$4)</f>
        <v/>
      </c>
    </row>
    <row r="9" spans="1:47" ht="19" customHeight="1" x14ac:dyDescent="0.2">
      <c r="A9" s="10" t="s">
        <v>15</v>
      </c>
      <c r="B9" s="9" t="str">
        <f>IF($C$4&lt;3,"",B8+D9+C9)</f>
        <v/>
      </c>
      <c r="C9" s="9" t="str">
        <f>IF($C$4&lt;3,"",B8*$B$4)</f>
        <v/>
      </c>
      <c r="D9" s="14" t="str">
        <f>IF($C$4&lt;3,"",$D$4)</f>
        <v/>
      </c>
      <c r="E9" s="18" t="s">
        <v>15</v>
      </c>
      <c r="F9" s="9" t="str">
        <f>IF($G$4&lt;3,"",F8+H9+G9)</f>
        <v/>
      </c>
      <c r="G9" s="9" t="str">
        <f>IF($G$4&lt;3,"",F8*$F$4)</f>
        <v/>
      </c>
      <c r="H9" s="14" t="str">
        <f>IF($G$4&lt;3,"",$H$4)</f>
        <v/>
      </c>
      <c r="I9" s="15" t="s">
        <v>15</v>
      </c>
      <c r="J9" s="9" t="str">
        <f>IF($K$4&lt;3,"",J8+L9+K9)</f>
        <v/>
      </c>
      <c r="K9" s="9" t="str">
        <f>IF($K$4&lt;3,"",J8*$J$4)</f>
        <v/>
      </c>
      <c r="L9" s="9" t="str">
        <f>IF($K$4&lt;3,"",$L$4)</f>
        <v/>
      </c>
    </row>
    <row r="10" spans="1:47" ht="19" customHeight="1" x14ac:dyDescent="0.2">
      <c r="A10" s="10" t="s">
        <v>16</v>
      </c>
      <c r="B10" s="9" t="str">
        <f>IF($C$4&lt;4,"",B9+D10+C10)</f>
        <v/>
      </c>
      <c r="C10" s="9" t="str">
        <f>IF($C$4&lt;4,"",B9*$B$4)</f>
        <v/>
      </c>
      <c r="D10" s="14" t="str">
        <f>IF($C$4&lt;4,"",$D$4)</f>
        <v/>
      </c>
      <c r="E10" s="18" t="s">
        <v>16</v>
      </c>
      <c r="F10" s="9" t="str">
        <f>IF($G$4&lt;4,"",F9+H10+G10)</f>
        <v/>
      </c>
      <c r="G10" s="9" t="str">
        <f>IF($G$4&lt;4,"",F9*$F$4)</f>
        <v/>
      </c>
      <c r="H10" s="14" t="str">
        <f>IF($G$4&lt;4,"",$H$4)</f>
        <v/>
      </c>
      <c r="I10" s="15" t="s">
        <v>16</v>
      </c>
      <c r="J10" s="9" t="str">
        <f>IF($K$4&lt;4,"",J9+L10+K10)</f>
        <v/>
      </c>
      <c r="K10" s="9" t="str">
        <f>IF($K$4&lt;4,"",J9*$J$4)</f>
        <v/>
      </c>
      <c r="L10" s="9" t="str">
        <f>IF($K$4&lt;4,"",$L$4)</f>
        <v/>
      </c>
    </row>
    <row r="11" spans="1:47" ht="19" customHeight="1" x14ac:dyDescent="0.2">
      <c r="A11" s="10" t="s">
        <v>17</v>
      </c>
      <c r="B11" s="9" t="str">
        <f>IF($C$4&lt;5,"",B10+D11+C11)</f>
        <v/>
      </c>
      <c r="C11" s="9" t="str">
        <f>IF($C$4&lt;5,"",B10*$B$4)</f>
        <v/>
      </c>
      <c r="D11" s="14" t="str">
        <f>IF($C$4&lt;5,"",$D$4)</f>
        <v/>
      </c>
      <c r="E11" s="18" t="s">
        <v>17</v>
      </c>
      <c r="F11" s="9" t="str">
        <f>IF($G$4&lt;5,"",F10+H11+G11)</f>
        <v/>
      </c>
      <c r="G11" s="9" t="str">
        <f>IF($G$4&lt;5,"",F10*$F$4)</f>
        <v/>
      </c>
      <c r="H11" s="14" t="str">
        <f>IF($G$4&lt;5,"",$H$4)</f>
        <v/>
      </c>
      <c r="I11" s="15" t="s">
        <v>17</v>
      </c>
      <c r="J11" s="9" t="str">
        <f>IF($K$4&lt;5,"",J10+L11+K11)</f>
        <v/>
      </c>
      <c r="K11" s="9" t="str">
        <f>IF($K$4&lt;5,"",J10*$J$4)</f>
        <v/>
      </c>
      <c r="L11" s="9" t="str">
        <f>IF($K$4&lt;5,"",$L$4)</f>
        <v/>
      </c>
    </row>
    <row r="12" spans="1:47" ht="19" customHeight="1" x14ac:dyDescent="0.2">
      <c r="A12" s="10" t="s">
        <v>18</v>
      </c>
      <c r="B12" s="9" t="str">
        <f>IF($C$4&lt;6,"",B11+D12+C12)</f>
        <v/>
      </c>
      <c r="C12" s="9" t="str">
        <f>IF($C$4&lt;6,"",B11*$B$4)</f>
        <v/>
      </c>
      <c r="D12" s="14" t="str">
        <f>IF($C$4&lt;6,"",$D$4)</f>
        <v/>
      </c>
      <c r="E12" s="18" t="s">
        <v>18</v>
      </c>
      <c r="F12" s="9" t="str">
        <f>IF($G$4&lt;6,"",F11+H12+G12)</f>
        <v/>
      </c>
      <c r="G12" s="9" t="str">
        <f>IF($G$4&lt;6,"",F11*$F$4)</f>
        <v/>
      </c>
      <c r="H12" s="14" t="str">
        <f>IF($G$4&lt;6,"",$H$4)</f>
        <v/>
      </c>
      <c r="I12" s="15" t="s">
        <v>18</v>
      </c>
      <c r="J12" s="9" t="str">
        <f>IF($K$4&lt;6,"",J11+L12+K12)</f>
        <v/>
      </c>
      <c r="K12" s="9" t="str">
        <f>IF($K$4&lt;6,"",J11*$J$4)</f>
        <v/>
      </c>
      <c r="L12" s="9" t="str">
        <f>IF($K$4&lt;6,"",$L$4)</f>
        <v/>
      </c>
    </row>
    <row r="13" spans="1:47" ht="19" customHeight="1" x14ac:dyDescent="0.2">
      <c r="A13" s="10" t="s">
        <v>19</v>
      </c>
      <c r="B13" s="9" t="str">
        <f>IF($C$4&lt;7,"",B12+D13+C13)</f>
        <v/>
      </c>
      <c r="C13" s="9" t="str">
        <f>IF($C$4&lt;7,"",B12*$B$4)</f>
        <v/>
      </c>
      <c r="D13" s="14" t="str">
        <f>IF($C$4&lt;7,"",$D$4)</f>
        <v/>
      </c>
      <c r="E13" s="18" t="s">
        <v>19</v>
      </c>
      <c r="F13" s="9" t="str">
        <f>IF($G$4&lt;7,"",F12+H13+G13)</f>
        <v/>
      </c>
      <c r="G13" s="9" t="str">
        <f>IF($G$4&lt;7,"",F12*$F$4)</f>
        <v/>
      </c>
      <c r="H13" s="14" t="str">
        <f>IF($G$4&lt;7,"",$H$4)</f>
        <v/>
      </c>
      <c r="I13" s="15" t="s">
        <v>19</v>
      </c>
      <c r="J13" s="9" t="str">
        <f>IF($K$4&lt;7,"",J12+L13+K13)</f>
        <v/>
      </c>
      <c r="K13" s="9" t="str">
        <f>IF($K$4&lt;7,"",J12*$J$4)</f>
        <v/>
      </c>
      <c r="L13" s="9" t="str">
        <f>IF($K$4&lt;7,"",$L$4)</f>
        <v/>
      </c>
    </row>
    <row r="14" spans="1:47" ht="19" customHeight="1" x14ac:dyDescent="0.2">
      <c r="A14" s="10" t="s">
        <v>20</v>
      </c>
      <c r="B14" s="9" t="str">
        <f>IF($C$4&lt;8,"",B13+D14+C14)</f>
        <v/>
      </c>
      <c r="C14" s="9" t="str">
        <f>IF($C$4&lt;8,"",B13*$B$4)</f>
        <v/>
      </c>
      <c r="D14" s="14" t="str">
        <f>IF($C$4&lt;8,"",$D$4)</f>
        <v/>
      </c>
      <c r="E14" s="18" t="s">
        <v>20</v>
      </c>
      <c r="F14" s="9" t="str">
        <f>IF($G$4&lt;8,"",F13+H14+G14)</f>
        <v/>
      </c>
      <c r="G14" s="9" t="str">
        <f>IF($G$4&lt;8,"",F13*$F$4)</f>
        <v/>
      </c>
      <c r="H14" s="14" t="str">
        <f>IF($G$4&lt;8,"",$H$4)</f>
        <v/>
      </c>
      <c r="I14" s="15" t="s">
        <v>20</v>
      </c>
      <c r="J14" s="9" t="str">
        <f>IF($K$4&lt;8,"",J13+L14+K14)</f>
        <v/>
      </c>
      <c r="K14" s="9" t="str">
        <f>IF($K$4&lt;8,"",J13*$J$4)</f>
        <v/>
      </c>
      <c r="L14" s="9" t="str">
        <f>IF($K$4&lt;8,"",$L$4)</f>
        <v/>
      </c>
    </row>
    <row r="15" spans="1:47" ht="19" customHeight="1" x14ac:dyDescent="0.2">
      <c r="A15" s="10" t="s">
        <v>21</v>
      </c>
      <c r="B15" s="9" t="str">
        <f>IF($C$4&lt;9,"",B14+D15+C15)</f>
        <v/>
      </c>
      <c r="C15" s="9" t="str">
        <f>IF($C$4&lt;9,"",B14*$B$4)</f>
        <v/>
      </c>
      <c r="D15" s="14" t="str">
        <f>IF($C$4&lt;9,"",$D$4)</f>
        <v/>
      </c>
      <c r="E15" s="18" t="s">
        <v>21</v>
      </c>
      <c r="F15" s="9" t="str">
        <f>IF($G$4&lt;9,"",F14+H15+G15)</f>
        <v/>
      </c>
      <c r="G15" s="9" t="str">
        <f>IF($G$4&lt;9,"",F14*$F$4)</f>
        <v/>
      </c>
      <c r="H15" s="14" t="str">
        <f>IF($G$4&lt;9,"",$H$4)</f>
        <v/>
      </c>
      <c r="I15" s="15" t="s">
        <v>21</v>
      </c>
      <c r="J15" s="9" t="str">
        <f>IF($K$4&lt;9,"",J14+L15+K15)</f>
        <v/>
      </c>
      <c r="K15" s="9" t="str">
        <f>IF($K$4&lt;9,"",J14*$J$4)</f>
        <v/>
      </c>
      <c r="L15" s="9" t="str">
        <f>IF($K$4&lt;9,"",$L$4)</f>
        <v/>
      </c>
    </row>
    <row r="16" spans="1:47" ht="19" customHeight="1" x14ac:dyDescent="0.2">
      <c r="A16" s="10" t="s">
        <v>22</v>
      </c>
      <c r="B16" s="9" t="str">
        <f>IF($C$4&lt;10,"",B15+D16+C16)</f>
        <v/>
      </c>
      <c r="C16" s="9" t="str">
        <f>IF($C$4&lt;10,"",B15*$B$4)</f>
        <v/>
      </c>
      <c r="D16" s="14" t="str">
        <f>IF($C$4&lt;10,"",$D$4)</f>
        <v/>
      </c>
      <c r="E16" s="18" t="s">
        <v>22</v>
      </c>
      <c r="F16" s="9" t="str">
        <f>IF($G$4&lt;10,"",F15+H16+G16)</f>
        <v/>
      </c>
      <c r="G16" s="9" t="str">
        <f>IF($G$4&lt;10,"",F15*$F$4)</f>
        <v/>
      </c>
      <c r="H16" s="14" t="str">
        <f>IF($G$4&lt;10,"",$H$4)</f>
        <v/>
      </c>
      <c r="I16" s="15" t="s">
        <v>22</v>
      </c>
      <c r="J16" s="9" t="str">
        <f>IF($K$4&lt;10,"",J15+L16+K16)</f>
        <v/>
      </c>
      <c r="K16" s="9" t="str">
        <f>IF($K$4&lt;10,"",J15*$J$4)</f>
        <v/>
      </c>
      <c r="L16" s="9" t="str">
        <f>IF($K$4&lt;10,"",$L$4)</f>
        <v/>
      </c>
    </row>
    <row r="17" spans="1:12" ht="19" customHeight="1" x14ac:dyDescent="0.2">
      <c r="A17" s="10" t="s">
        <v>23</v>
      </c>
      <c r="B17" s="9" t="str">
        <f>IF($C$4&lt;11,"",B16+D17+C17)</f>
        <v/>
      </c>
      <c r="C17" s="9" t="str">
        <f>IF($C$4&lt;11,"",B16*$B$4)</f>
        <v/>
      </c>
      <c r="D17" s="14" t="str">
        <f>IF($C$4&lt;11,"",$D$4)</f>
        <v/>
      </c>
      <c r="E17" s="18" t="s">
        <v>23</v>
      </c>
      <c r="F17" s="9" t="str">
        <f>IF($G$4&lt;11,"",F16+H17+G17)</f>
        <v/>
      </c>
      <c r="G17" s="9" t="str">
        <f>IF($G$4&lt;11,"",F16*$F$4)</f>
        <v/>
      </c>
      <c r="H17" s="14" t="str">
        <f>IF($G$4&lt;11,"",$H$4)</f>
        <v/>
      </c>
      <c r="I17" s="15" t="s">
        <v>23</v>
      </c>
      <c r="J17" s="9" t="str">
        <f>IF($K$4&lt;11,"",J16+L17+K17)</f>
        <v/>
      </c>
      <c r="K17" s="9" t="str">
        <f>IF($K$4&lt;11,"",J16*$J$4)</f>
        <v/>
      </c>
      <c r="L17" s="9" t="str">
        <f>IF($K$4&lt;11,"",$L$4)</f>
        <v/>
      </c>
    </row>
    <row r="18" spans="1:12" ht="19" customHeight="1" x14ac:dyDescent="0.2">
      <c r="A18" s="10" t="s">
        <v>24</v>
      </c>
      <c r="B18" s="9" t="str">
        <f>IF($C$4&lt;12,"",B17+D18+C18)</f>
        <v/>
      </c>
      <c r="C18" s="9" t="str">
        <f>IF($C$4&lt;12,"",B17*$B$4)</f>
        <v/>
      </c>
      <c r="D18" s="14" t="str">
        <f>IF($C$4&lt;12,"",$D$4)</f>
        <v/>
      </c>
      <c r="E18" s="18" t="s">
        <v>24</v>
      </c>
      <c r="F18" s="9" t="str">
        <f>IF($G$4&lt;12,"",F17+H18+G18)</f>
        <v/>
      </c>
      <c r="G18" s="9" t="str">
        <f>IF($G$4&lt;12,"",F17*$F$4)</f>
        <v/>
      </c>
      <c r="H18" s="14" t="str">
        <f>IF($G$4&lt;12,"",$H$4)</f>
        <v/>
      </c>
      <c r="I18" s="15" t="s">
        <v>24</v>
      </c>
      <c r="J18" s="9" t="str">
        <f>IF($K$4&lt;12,"",J17+L18+K18)</f>
        <v/>
      </c>
      <c r="K18" s="9" t="str">
        <f>IF($K$4&lt;12,"",J17*$J$4)</f>
        <v/>
      </c>
      <c r="L18" s="9" t="str">
        <f>IF($K$4&lt;12,"",$L$4)</f>
        <v/>
      </c>
    </row>
    <row r="19" spans="1:12" ht="19" customHeight="1" x14ac:dyDescent="0.2">
      <c r="A19" s="10" t="s">
        <v>25</v>
      </c>
      <c r="B19" s="9" t="str">
        <f>IF($C$4&lt;13,"",B18+D19+C19)</f>
        <v/>
      </c>
      <c r="C19" s="9" t="str">
        <f>IF($C$4&lt;13,"",B18*$B$4)</f>
        <v/>
      </c>
      <c r="D19" s="14" t="str">
        <f>IF($C$4&lt;13,"",$D$4)</f>
        <v/>
      </c>
      <c r="E19" s="18" t="s">
        <v>25</v>
      </c>
      <c r="F19" s="9" t="str">
        <f>IF($G$4&lt;13,"",F18+H19+G19)</f>
        <v/>
      </c>
      <c r="G19" s="9" t="str">
        <f>IF($G$4&lt;13,"",F18*$F$4)</f>
        <v/>
      </c>
      <c r="H19" s="14" t="str">
        <f>IF($G$4&lt;13,"",$H$4)</f>
        <v/>
      </c>
      <c r="I19" s="15" t="s">
        <v>25</v>
      </c>
      <c r="J19" s="9" t="str">
        <f>IF($K$4&lt;13,"",J18+L19+K19)</f>
        <v/>
      </c>
      <c r="K19" s="9" t="str">
        <f>IF($K$4&lt;13,"",J18*$J$4)</f>
        <v/>
      </c>
      <c r="L19" s="9" t="str">
        <f>IF($K$4&lt;13,"",$L$4)</f>
        <v/>
      </c>
    </row>
    <row r="20" spans="1:12" ht="19" customHeight="1" x14ac:dyDescent="0.2">
      <c r="A20" s="10" t="s">
        <v>26</v>
      </c>
      <c r="B20" s="9" t="str">
        <f>IF($C$4&lt;14,"",B19+D20+C20)</f>
        <v/>
      </c>
      <c r="C20" s="9" t="str">
        <f>IF($C$4&lt;14,"",B19*$B$4)</f>
        <v/>
      </c>
      <c r="D20" s="14" t="str">
        <f>IF($C$4&lt;14,"",$D$4)</f>
        <v/>
      </c>
      <c r="E20" s="18" t="s">
        <v>26</v>
      </c>
      <c r="F20" s="9" t="str">
        <f>IF($G$4&lt;14,"",F19+H20+G20)</f>
        <v/>
      </c>
      <c r="G20" s="9" t="str">
        <f>IF($G$4&lt;14,"",F19*$F$4)</f>
        <v/>
      </c>
      <c r="H20" s="14" t="str">
        <f>IF($G$4&lt;14,"",$H$4)</f>
        <v/>
      </c>
      <c r="I20" s="15" t="s">
        <v>26</v>
      </c>
      <c r="J20" s="9" t="str">
        <f>IF($K$4&lt;14,"",J19+L20+K20)</f>
        <v/>
      </c>
      <c r="K20" s="9" t="str">
        <f>IF($K$4&lt;14,"",J19*$J$4)</f>
        <v/>
      </c>
      <c r="L20" s="9" t="str">
        <f>IF($K$4&lt;14,"",$L$4)</f>
        <v/>
      </c>
    </row>
    <row r="21" spans="1:12" ht="19" customHeight="1" x14ac:dyDescent="0.2">
      <c r="A21" s="10" t="s">
        <v>27</v>
      </c>
      <c r="B21" s="9" t="str">
        <f>IF($C$4&lt;15,"",B20+D21+C21)</f>
        <v/>
      </c>
      <c r="C21" s="9" t="str">
        <f>IF($C$4&lt;15,"",B20*$B$4)</f>
        <v/>
      </c>
      <c r="D21" s="14" t="str">
        <f>IF($C$4&lt;15,"",$D$4)</f>
        <v/>
      </c>
      <c r="E21" s="18" t="s">
        <v>27</v>
      </c>
      <c r="F21" s="9" t="str">
        <f>IF($G$4&lt;15,"",F20+H21+G21)</f>
        <v/>
      </c>
      <c r="G21" s="9" t="str">
        <f>IF($G$4&lt;15,"",F20*$F$4)</f>
        <v/>
      </c>
      <c r="H21" s="14" t="str">
        <f>IF($G$4&lt;15,"",$H$4)</f>
        <v/>
      </c>
      <c r="I21" s="15" t="s">
        <v>27</v>
      </c>
      <c r="J21" s="9" t="str">
        <f>IF($K$4&lt;15,"",J20+L21+K21)</f>
        <v/>
      </c>
      <c r="K21" s="9" t="str">
        <f>IF($K$4&lt;15,"",J20*$J$4)</f>
        <v/>
      </c>
      <c r="L21" s="9" t="str">
        <f>IF($K$4&lt;15,"",$L$4)</f>
        <v/>
      </c>
    </row>
    <row r="22" spans="1:12" ht="19" customHeight="1" x14ac:dyDescent="0.2">
      <c r="A22" s="10" t="s">
        <v>28</v>
      </c>
      <c r="B22" s="9" t="str">
        <f>IF($C$4&lt;16,"",B21+D22+C22)</f>
        <v/>
      </c>
      <c r="C22" s="9" t="str">
        <f>IF($C$4&lt;16,"",B21*$B$4)</f>
        <v/>
      </c>
      <c r="D22" s="14" t="str">
        <f>IF($C$4&lt;16,"",$D$4)</f>
        <v/>
      </c>
      <c r="E22" s="18" t="s">
        <v>28</v>
      </c>
      <c r="F22" s="9" t="str">
        <f>IF($G$4&lt;16,"",F21+H22+G22)</f>
        <v/>
      </c>
      <c r="G22" s="9" t="str">
        <f>IF($G$4&lt;16,"",F21*$F$4)</f>
        <v/>
      </c>
      <c r="H22" s="14" t="str">
        <f>IF($G$4&lt;16,"",$H$4)</f>
        <v/>
      </c>
      <c r="I22" s="15" t="s">
        <v>28</v>
      </c>
      <c r="J22" s="9" t="str">
        <f>IF($K$4&lt;16,"",J21+L22+K22)</f>
        <v/>
      </c>
      <c r="K22" s="9" t="str">
        <f>IF($K$4&lt;16,"",J21*$J$4)</f>
        <v/>
      </c>
      <c r="L22" s="9" t="str">
        <f>IF($K$4&lt;16,"",$L$4)</f>
        <v/>
      </c>
    </row>
    <row r="23" spans="1:12" ht="19" customHeight="1" x14ac:dyDescent="0.2">
      <c r="A23" s="10" t="s">
        <v>29</v>
      </c>
      <c r="B23" s="9" t="str">
        <f>IF($C$4&lt;17,"",B22+D23+C23)</f>
        <v/>
      </c>
      <c r="C23" s="9" t="str">
        <f>IF($C$4&lt;17,"",B22*$B$4)</f>
        <v/>
      </c>
      <c r="D23" s="14" t="str">
        <f>IF($C$4&lt;17,"",$D$4)</f>
        <v/>
      </c>
      <c r="E23" s="18" t="s">
        <v>29</v>
      </c>
      <c r="F23" s="9" t="str">
        <f>IF($G$4&lt;17,"",F22+H23+G23)</f>
        <v/>
      </c>
      <c r="G23" s="9" t="str">
        <f>IF($G$4&lt;17,"",F22*$F$4)</f>
        <v/>
      </c>
      <c r="H23" s="14" t="str">
        <f>IF($G$4&lt;17,"",$H$4)</f>
        <v/>
      </c>
      <c r="I23" s="15" t="s">
        <v>29</v>
      </c>
      <c r="J23" s="9" t="str">
        <f>IF($K$4&lt;17,"",J22+L23+K23)</f>
        <v/>
      </c>
      <c r="K23" s="9" t="str">
        <f>IF($K$4&lt;17,"",J22*$J$4)</f>
        <v/>
      </c>
      <c r="L23" s="9" t="str">
        <f>IF($K$4&lt;17,"",$L$4)</f>
        <v/>
      </c>
    </row>
    <row r="24" spans="1:12" ht="19" customHeight="1" x14ac:dyDescent="0.2">
      <c r="A24" s="10" t="s">
        <v>30</v>
      </c>
      <c r="B24" s="9" t="str">
        <f>IF($C$4&lt;18,"",B23+D24+C24)</f>
        <v/>
      </c>
      <c r="C24" s="9" t="str">
        <f>IF($C$4&lt;18,"",B23*$B$4)</f>
        <v/>
      </c>
      <c r="D24" s="14" t="str">
        <f>IF($C$4&lt;18,"",$D$4)</f>
        <v/>
      </c>
      <c r="E24" s="18" t="s">
        <v>30</v>
      </c>
      <c r="F24" s="9" t="str">
        <f>IF($G$4&lt;18,"",F23+H24+G24)</f>
        <v/>
      </c>
      <c r="G24" s="9" t="str">
        <f>IF($G$4&lt;18,"",F23*$F$4)</f>
        <v/>
      </c>
      <c r="H24" s="14" t="str">
        <f>IF($G$4&lt;18,"",$H$4)</f>
        <v/>
      </c>
      <c r="I24" s="15" t="s">
        <v>30</v>
      </c>
      <c r="J24" s="9" t="str">
        <f>IF($K$4&lt;18,"",J23+L24+K24)</f>
        <v/>
      </c>
      <c r="K24" s="9" t="str">
        <f>IF($K$4&lt;18,"",J23*$J$4)</f>
        <v/>
      </c>
      <c r="L24" s="9" t="str">
        <f>IF($K$4&lt;18,"",$L$4)</f>
        <v/>
      </c>
    </row>
    <row r="25" spans="1:12" ht="19" customHeight="1" x14ac:dyDescent="0.2">
      <c r="A25" s="10" t="s">
        <v>31</v>
      </c>
      <c r="B25" s="9" t="str">
        <f>IF($C$4&lt;19,"",B24+D25+C25)</f>
        <v/>
      </c>
      <c r="C25" s="9" t="str">
        <f>IF($C$4&lt;19,"",B24*$B$4)</f>
        <v/>
      </c>
      <c r="D25" s="14" t="str">
        <f>IF($C$4&lt;19,"",$D$4)</f>
        <v/>
      </c>
      <c r="E25" s="18" t="s">
        <v>31</v>
      </c>
      <c r="F25" s="9" t="str">
        <f>IF($G$4&lt;19,"",F24+H25+G25)</f>
        <v/>
      </c>
      <c r="G25" s="9" t="str">
        <f>IF($G$4&lt;19,"",F24*$F$4)</f>
        <v/>
      </c>
      <c r="H25" s="14" t="str">
        <f>IF($G$4&lt;19,"",$H$4)</f>
        <v/>
      </c>
      <c r="I25" s="15" t="s">
        <v>31</v>
      </c>
      <c r="J25" s="9" t="str">
        <f>IF($K$4&lt;19,"",J24+L25+K25)</f>
        <v/>
      </c>
      <c r="K25" s="9" t="str">
        <f>IF($K$4&lt;19,"",J24*$J$4)</f>
        <v/>
      </c>
      <c r="L25" s="9" t="str">
        <f>IF($K$4&lt;19,"",$L$4)</f>
        <v/>
      </c>
    </row>
    <row r="26" spans="1:12" ht="19" customHeight="1" x14ac:dyDescent="0.2">
      <c r="A26" s="10" t="s">
        <v>32</v>
      </c>
      <c r="B26" s="9" t="str">
        <f>IF($C$4&lt;20,"",B25+D26+C26)</f>
        <v/>
      </c>
      <c r="C26" s="9" t="str">
        <f>IF($C$4&lt;20,"",B25*$B$4)</f>
        <v/>
      </c>
      <c r="D26" s="14" t="str">
        <f>IF($C$4&lt;20,"",$D$4)</f>
        <v/>
      </c>
      <c r="E26" s="18" t="s">
        <v>32</v>
      </c>
      <c r="F26" s="9" t="str">
        <f>IF($G$4&lt;20,"",F25+H26+G26)</f>
        <v/>
      </c>
      <c r="G26" s="9" t="str">
        <f>IF($G$4&lt;20,"",F25*$F$4)</f>
        <v/>
      </c>
      <c r="H26" s="14" t="str">
        <f>IF($G$4&lt;20,"",$H$4)</f>
        <v/>
      </c>
      <c r="I26" s="15" t="s">
        <v>32</v>
      </c>
      <c r="J26" s="9" t="str">
        <f>IF($K$4&lt;20,"",J25+L26+K26)</f>
        <v/>
      </c>
      <c r="K26" s="9" t="str">
        <f>IF($K$4&lt;20,"",J25*$J$4)</f>
        <v/>
      </c>
      <c r="L26" s="9" t="str">
        <f>IF($K$4&lt;20,"",$L$4)</f>
        <v/>
      </c>
    </row>
    <row r="27" spans="1:12" ht="19" customHeight="1" x14ac:dyDescent="0.2">
      <c r="A27" s="10" t="s">
        <v>33</v>
      </c>
      <c r="B27" s="9" t="str">
        <f>IF($C$4&lt;21,"",B26+D27+C27)</f>
        <v/>
      </c>
      <c r="C27" s="9" t="str">
        <f>IF($C$4&lt;21,"",B26*$B$4)</f>
        <v/>
      </c>
      <c r="D27" s="14" t="str">
        <f>IF($C$4&lt;21,"",$D$4)</f>
        <v/>
      </c>
      <c r="E27" s="18" t="s">
        <v>33</v>
      </c>
      <c r="F27" s="9" t="str">
        <f>IF($G$4&lt;21,"",F26+H27+G27)</f>
        <v/>
      </c>
      <c r="G27" s="9" t="str">
        <f>IF($G$4&lt;21,"",F26*$F$4)</f>
        <v/>
      </c>
      <c r="H27" s="14" t="str">
        <f>IF($G$4&lt;21,"",$H$4)</f>
        <v/>
      </c>
      <c r="I27" s="15" t="s">
        <v>33</v>
      </c>
      <c r="J27" s="9" t="str">
        <f>IF($K$4&lt;21,"",J26+L27+K27)</f>
        <v/>
      </c>
      <c r="K27" s="9" t="str">
        <f>IF($K$4&lt;21,"",J26*$J$4)</f>
        <v/>
      </c>
      <c r="L27" s="9" t="str">
        <f>IF($K$4&lt;21,"",$L$4)</f>
        <v/>
      </c>
    </row>
    <row r="28" spans="1:12" ht="19" customHeight="1" x14ac:dyDescent="0.2">
      <c r="A28" s="10" t="s">
        <v>34</v>
      </c>
      <c r="B28" s="9" t="str">
        <f>IF($C$4&lt;22,"",B27+D28+C28)</f>
        <v/>
      </c>
      <c r="C28" s="9" t="str">
        <f>IF($C$4&lt;22,"",B27*$B$4)</f>
        <v/>
      </c>
      <c r="D28" s="14" t="str">
        <f>IF($C$4&lt;22,"",$D$4)</f>
        <v/>
      </c>
      <c r="E28" s="18" t="s">
        <v>34</v>
      </c>
      <c r="F28" s="9" t="str">
        <f>IF($G$4&lt;22,"",F27+H28+G28)</f>
        <v/>
      </c>
      <c r="G28" s="9" t="str">
        <f>IF($G$4&lt;22,"",F27*$F$4)</f>
        <v/>
      </c>
      <c r="H28" s="14" t="str">
        <f>IF($G$4&lt;22,"",$H$4)</f>
        <v/>
      </c>
      <c r="I28" s="15" t="s">
        <v>34</v>
      </c>
      <c r="J28" s="9" t="str">
        <f>IF($K$4&lt;22,"",J27+L28+K28)</f>
        <v/>
      </c>
      <c r="K28" s="9" t="str">
        <f>IF($K$4&lt;22,"",J27*$J$4)</f>
        <v/>
      </c>
      <c r="L28" s="9" t="str">
        <f>IF($K$4&lt;22,"",$L$4)</f>
        <v/>
      </c>
    </row>
    <row r="29" spans="1:12" ht="19" customHeight="1" x14ac:dyDescent="0.2">
      <c r="A29" s="10" t="s">
        <v>35</v>
      </c>
      <c r="B29" s="9" t="str">
        <f>IF($C$4&lt;23,"",B28+D29+C29)</f>
        <v/>
      </c>
      <c r="C29" s="9" t="str">
        <f>IF($C$4&lt;23,"",B28*$B$4)</f>
        <v/>
      </c>
      <c r="D29" s="14" t="str">
        <f>IF($C$4&lt;23,"",$D$4)</f>
        <v/>
      </c>
      <c r="E29" s="18" t="s">
        <v>35</v>
      </c>
      <c r="F29" s="9" t="str">
        <f>IF($G$4&lt;23,"",F28+H29+G29)</f>
        <v/>
      </c>
      <c r="G29" s="9" t="str">
        <f>IF($G$4&lt;23,"",F28*$F$4)</f>
        <v/>
      </c>
      <c r="H29" s="14" t="str">
        <f>IF($G$4&lt;23,"",$H$4)</f>
        <v/>
      </c>
      <c r="I29" s="15" t="s">
        <v>35</v>
      </c>
      <c r="J29" s="9" t="str">
        <f>IF($K$4&lt;23,"",J28+L29+K29)</f>
        <v/>
      </c>
      <c r="K29" s="9" t="str">
        <f>IF($K$4&lt;23,"",J28*$J$4)</f>
        <v/>
      </c>
      <c r="L29" s="9" t="str">
        <f>IF($K$4&lt;23,"",$L$4)</f>
        <v/>
      </c>
    </row>
    <row r="30" spans="1:12" ht="19" customHeight="1" x14ac:dyDescent="0.2">
      <c r="A30" s="10" t="s">
        <v>36</v>
      </c>
      <c r="B30" s="9" t="str">
        <f>IF($C$4&lt;24,"",B29+D30+C30)</f>
        <v/>
      </c>
      <c r="C30" s="9" t="str">
        <f>IF($C$4&lt;24,"",B29*$B$4)</f>
        <v/>
      </c>
      <c r="D30" s="14" t="str">
        <f>IF($C$4&lt;24,"",$D$4)</f>
        <v/>
      </c>
      <c r="E30" s="18" t="s">
        <v>36</v>
      </c>
      <c r="F30" s="9" t="str">
        <f>IF($G$4&lt;24,"",F29+H30+G30)</f>
        <v/>
      </c>
      <c r="G30" s="9" t="str">
        <f>IF($G$4&lt;24,"",F29*$F$4)</f>
        <v/>
      </c>
      <c r="H30" s="14" t="str">
        <f>IF($G$4&lt;24,"",$H$4)</f>
        <v/>
      </c>
      <c r="I30" s="15" t="s">
        <v>36</v>
      </c>
      <c r="J30" s="9" t="str">
        <f>IF($K$4&lt;24,"",J29+L30+K30)</f>
        <v/>
      </c>
      <c r="K30" s="9" t="str">
        <f>IF($K$4&lt;24,"",J29*$J$4)</f>
        <v/>
      </c>
      <c r="L30" s="9" t="str">
        <f>IF($K$4&lt;24,"",$L$4)</f>
        <v/>
      </c>
    </row>
    <row r="31" spans="1:12" ht="19" customHeight="1" x14ac:dyDescent="0.2">
      <c r="A31" s="10" t="s">
        <v>37</v>
      </c>
      <c r="B31" s="9" t="str">
        <f>IF($C$4&lt;25,"",B30+D31+C31)</f>
        <v/>
      </c>
      <c r="C31" s="9" t="str">
        <f>IF($C$4&lt;25,"",B30*$B$4)</f>
        <v/>
      </c>
      <c r="D31" s="14" t="str">
        <f>IF($C$4&lt;25,"",$D$4)</f>
        <v/>
      </c>
      <c r="E31" s="18" t="s">
        <v>37</v>
      </c>
      <c r="F31" s="9" t="str">
        <f>IF($G$4&lt;25,"",F30+H31+G31)</f>
        <v/>
      </c>
      <c r="G31" s="9" t="str">
        <f>IF($G$4&lt;25,"",F30*$F$4)</f>
        <v/>
      </c>
      <c r="H31" s="14" t="str">
        <f>IF($G$4&lt;25,"",$H$4)</f>
        <v/>
      </c>
      <c r="I31" s="15" t="s">
        <v>37</v>
      </c>
      <c r="J31" s="9" t="str">
        <f>IF($K$4&lt;25,"",J30+L31+K31)</f>
        <v/>
      </c>
      <c r="K31" s="9" t="str">
        <f>IF($K$4&lt;25,"",J30*$J$4)</f>
        <v/>
      </c>
      <c r="L31" s="9" t="str">
        <f>IF($K$4&lt;25,"",$L$4)</f>
        <v/>
      </c>
    </row>
    <row r="32" spans="1:12" ht="19" customHeight="1" x14ac:dyDescent="0.2">
      <c r="A32" s="10" t="s">
        <v>38</v>
      </c>
      <c r="B32" s="9" t="str">
        <f>IF($C$4&lt;26,"",B31+D32+C32)</f>
        <v/>
      </c>
      <c r="C32" s="9" t="str">
        <f>IF($C$4&lt;26,"",B31*$B$4)</f>
        <v/>
      </c>
      <c r="D32" s="14" t="str">
        <f>IF($C$4&lt;26,"",$D$4)</f>
        <v/>
      </c>
      <c r="E32" s="18" t="s">
        <v>38</v>
      </c>
      <c r="F32" s="9" t="str">
        <f>IF($G$4&lt;26,"",F31+H32+G32)</f>
        <v/>
      </c>
      <c r="G32" s="9" t="str">
        <f>IF($G$4&lt;26,"",F31*$F$4)</f>
        <v/>
      </c>
      <c r="H32" s="14" t="str">
        <f>IF($G$4&lt;26,"",$H$4)</f>
        <v/>
      </c>
      <c r="I32" s="15" t="s">
        <v>38</v>
      </c>
      <c r="J32" s="9" t="str">
        <f>IF($K$4&lt;26,"",J31+L32+K32)</f>
        <v/>
      </c>
      <c r="K32" s="9" t="str">
        <f>IF($K$4&lt;26,"",J31*$J$4)</f>
        <v/>
      </c>
      <c r="L32" s="9" t="str">
        <f>IF($K$4&lt;26,"",$L$4)</f>
        <v/>
      </c>
    </row>
    <row r="33" spans="1:12" ht="19" customHeight="1" x14ac:dyDescent="0.2">
      <c r="A33" s="10" t="s">
        <v>39</v>
      </c>
      <c r="B33" s="9" t="str">
        <f>IF($C$4&lt;27,"",B32+D33+C33)</f>
        <v/>
      </c>
      <c r="C33" s="9" t="str">
        <f>IF($C$4&lt;27,"",B32*$B$4)</f>
        <v/>
      </c>
      <c r="D33" s="14" t="str">
        <f>IF($C$4&lt;27,"",$D$4)</f>
        <v/>
      </c>
      <c r="E33" s="18" t="s">
        <v>39</v>
      </c>
      <c r="F33" s="9" t="str">
        <f>IF($G$4&lt;27,"",F32+H33+G33)</f>
        <v/>
      </c>
      <c r="G33" s="9" t="str">
        <f>IF($G$4&lt;27,"",F32*$F$4)</f>
        <v/>
      </c>
      <c r="H33" s="14" t="str">
        <f>IF($G$4&lt;27,"",$H$4)</f>
        <v/>
      </c>
      <c r="I33" s="15" t="s">
        <v>39</v>
      </c>
      <c r="J33" s="9" t="str">
        <f>IF($K$4&lt;27,"",J32+L33+K33)</f>
        <v/>
      </c>
      <c r="K33" s="9" t="str">
        <f>IF($K$4&lt;27,"",J32*$J$4)</f>
        <v/>
      </c>
      <c r="L33" s="9" t="str">
        <f>IF($K$4&lt;27,"",$L$4)</f>
        <v/>
      </c>
    </row>
    <row r="34" spans="1:12" ht="19" customHeight="1" x14ac:dyDescent="0.2">
      <c r="A34" s="10" t="s">
        <v>40</v>
      </c>
      <c r="B34" s="9" t="str">
        <f>IF($C$4&lt;28,"",B33+D34+C34)</f>
        <v/>
      </c>
      <c r="C34" s="9" t="str">
        <f>IF($C$4&lt;28,"",B33*$B$4)</f>
        <v/>
      </c>
      <c r="D34" s="14" t="str">
        <f>IF($C$4&lt;28,"",$D$4)</f>
        <v/>
      </c>
      <c r="E34" s="18" t="s">
        <v>40</v>
      </c>
      <c r="F34" s="9" t="str">
        <f>IF($G$4&lt;28,"",F33+H34+G34)</f>
        <v/>
      </c>
      <c r="G34" s="9" t="str">
        <f>IF($G$4&lt;28,"",F33*$F$4)</f>
        <v/>
      </c>
      <c r="H34" s="14" t="str">
        <f>IF($G$4&lt;28,"",$H$4)</f>
        <v/>
      </c>
      <c r="I34" s="15" t="s">
        <v>40</v>
      </c>
      <c r="J34" s="9" t="str">
        <f>IF($K$4&lt;28,"",J33+L34+K34)</f>
        <v/>
      </c>
      <c r="K34" s="9" t="str">
        <f>IF($K$4&lt;28,"",J33*$J$4)</f>
        <v/>
      </c>
      <c r="L34" s="9" t="str">
        <f>IF($K$4&lt;28,"",$L$4)</f>
        <v/>
      </c>
    </row>
    <row r="35" spans="1:12" ht="19" customHeight="1" x14ac:dyDescent="0.2">
      <c r="A35" s="10" t="s">
        <v>41</v>
      </c>
      <c r="B35" s="9" t="str">
        <f>IF($C$4&lt;29,"",B34+D35+C35)</f>
        <v/>
      </c>
      <c r="C35" s="9" t="str">
        <f>IF($C$4&lt;29,"",B34*$B$4)</f>
        <v/>
      </c>
      <c r="D35" s="14" t="str">
        <f>IF($C$4&lt;29,"",$D$4)</f>
        <v/>
      </c>
      <c r="E35" s="18" t="s">
        <v>41</v>
      </c>
      <c r="F35" s="9" t="str">
        <f>IF($G$4&lt;29,"",F34+H35+G35)</f>
        <v/>
      </c>
      <c r="G35" s="9" t="str">
        <f>IF($G$4&lt;29,"",F34*$F$4)</f>
        <v/>
      </c>
      <c r="H35" s="14" t="str">
        <f>IF($G$4&lt;29,"",$H$4)</f>
        <v/>
      </c>
      <c r="I35" s="15" t="s">
        <v>41</v>
      </c>
      <c r="J35" s="9" t="str">
        <f>IF($K$4&lt;29,"",J34+L35+K35)</f>
        <v/>
      </c>
      <c r="K35" s="9" t="str">
        <f>IF($K$4&lt;29,"",J34*$J$4)</f>
        <v/>
      </c>
      <c r="L35" s="9" t="str">
        <f>IF($K$4&lt;29,"",$L$4)</f>
        <v/>
      </c>
    </row>
    <row r="36" spans="1:12" ht="19" customHeight="1" x14ac:dyDescent="0.2">
      <c r="A36" s="10" t="s">
        <v>42</v>
      </c>
      <c r="B36" s="9" t="str">
        <f>IF($C$4&lt;30,"",B35+D36+C36)</f>
        <v/>
      </c>
      <c r="C36" s="9" t="str">
        <f>IF($C$4&lt;30,"",B35*$B$4)</f>
        <v/>
      </c>
      <c r="D36" s="14" t="str">
        <f>IF($C$4&lt;30,"",$D$4)</f>
        <v/>
      </c>
      <c r="E36" s="18" t="s">
        <v>42</v>
      </c>
      <c r="F36" s="9" t="str">
        <f>IF($G$4&lt;30,"",F35+H36+G36)</f>
        <v/>
      </c>
      <c r="G36" s="9" t="str">
        <f>IF($G$4&lt;30,"",F35*$F$4)</f>
        <v/>
      </c>
      <c r="H36" s="14" t="str">
        <f>IF($G$4&lt;30,"",$H$4)</f>
        <v/>
      </c>
      <c r="I36" s="15" t="s">
        <v>42</v>
      </c>
      <c r="J36" s="9" t="str">
        <f>IF($K$4&lt;30,"",J35+L36+K36)</f>
        <v/>
      </c>
      <c r="K36" s="9" t="str">
        <f>IF($K$4&lt;30,"",J35*$J$4)</f>
        <v/>
      </c>
      <c r="L36" s="9" t="str">
        <f>IF($K$4&lt;30,"",$L$4)</f>
        <v/>
      </c>
    </row>
    <row r="37" spans="1:12" ht="19" customHeight="1" x14ac:dyDescent="0.2">
      <c r="A37" s="10" t="s">
        <v>43</v>
      </c>
      <c r="B37" s="9" t="str">
        <f>IF($C$4&lt;31,"",B36+D37+C37)</f>
        <v/>
      </c>
      <c r="C37" s="9" t="str">
        <f>IF($C$4&lt;31,"",B36*$B$4)</f>
        <v/>
      </c>
      <c r="D37" s="14" t="str">
        <f>IF($C$4&lt;31,"",$D$4)</f>
        <v/>
      </c>
      <c r="E37" s="18" t="s">
        <v>43</v>
      </c>
      <c r="F37" s="9" t="str">
        <f>IF($G$4&lt;31,"",F36+H37+G37)</f>
        <v/>
      </c>
      <c r="G37" s="9" t="str">
        <f>IF($G$4&lt;31,"",F36*$F$4)</f>
        <v/>
      </c>
      <c r="H37" s="14" t="str">
        <f>IF($G$4&lt;31,"",$H$4)</f>
        <v/>
      </c>
      <c r="I37" s="15" t="s">
        <v>43</v>
      </c>
      <c r="J37" s="9" t="str">
        <f>IF($K$4&lt;31,"",J36+L37+K37)</f>
        <v/>
      </c>
      <c r="K37" s="9" t="str">
        <f>IF($K$4&lt;31,"",J36*$J$4)</f>
        <v/>
      </c>
      <c r="L37" s="9" t="str">
        <f>IF($K$4&lt;31,"",$L$4)</f>
        <v/>
      </c>
    </row>
    <row r="38" spans="1:12" ht="19" customHeight="1" x14ac:dyDescent="0.2">
      <c r="A38" s="10" t="s">
        <v>44</v>
      </c>
      <c r="B38" s="9" t="str">
        <f>IF($C$4&lt;32,"",B37+D38+C38)</f>
        <v/>
      </c>
      <c r="C38" s="9" t="str">
        <f>IF($C$4&lt;32,"",B37*$B$4)</f>
        <v/>
      </c>
      <c r="D38" s="14" t="str">
        <f>IF($C$4&lt;32,"",$D$4)</f>
        <v/>
      </c>
      <c r="E38" s="18" t="s">
        <v>44</v>
      </c>
      <c r="F38" s="9" t="str">
        <f>IF($G$4&lt;32,"",F37+H38+G38)</f>
        <v/>
      </c>
      <c r="G38" s="9" t="str">
        <f>IF($G$4&lt;32,"",F37*$F$4)</f>
        <v/>
      </c>
      <c r="H38" s="14" t="str">
        <f>IF($G$4&lt;32,"",$H$4)</f>
        <v/>
      </c>
      <c r="I38" s="15" t="s">
        <v>44</v>
      </c>
      <c r="J38" s="9" t="str">
        <f>IF($K$4&lt;32,"",J37+L38+K38)</f>
        <v/>
      </c>
      <c r="K38" s="9" t="str">
        <f>IF($K$4&lt;32,"",J37*$J$4)</f>
        <v/>
      </c>
      <c r="L38" s="9" t="str">
        <f>IF($K$4&lt;32,"",$L$4)</f>
        <v/>
      </c>
    </row>
    <row r="39" spans="1:12" ht="19" customHeight="1" x14ac:dyDescent="0.2">
      <c r="A39" s="10" t="s">
        <v>45</v>
      </c>
      <c r="B39" s="9" t="str">
        <f>IF($C$4&lt;33,"",B38+D39+C39)</f>
        <v/>
      </c>
      <c r="C39" s="9" t="str">
        <f>IF($C$4&lt;33,"",B38*$B$4)</f>
        <v/>
      </c>
      <c r="D39" s="14" t="str">
        <f>IF($C$4&lt;33,"",$D$4)</f>
        <v/>
      </c>
      <c r="E39" s="18" t="s">
        <v>45</v>
      </c>
      <c r="F39" s="9" t="str">
        <f>IF($G$4&lt;33,"",F38+H39+G39)</f>
        <v/>
      </c>
      <c r="G39" s="9" t="str">
        <f>IF($G$4&lt;33,"",F38*$F$4)</f>
        <v/>
      </c>
      <c r="H39" s="14" t="str">
        <f>IF($G$4&lt;33,"",$H$4)</f>
        <v/>
      </c>
      <c r="I39" s="15" t="s">
        <v>45</v>
      </c>
      <c r="J39" s="9" t="str">
        <f>IF($K$4&lt;33,"",J38+L39+K39)</f>
        <v/>
      </c>
      <c r="K39" s="9" t="str">
        <f>IF($K$4&lt;33,"",J38*$J$4)</f>
        <v/>
      </c>
      <c r="L39" s="9" t="str">
        <f>IF($K$4&lt;33,"",$L$4)</f>
        <v/>
      </c>
    </row>
    <row r="40" spans="1:12" ht="19" customHeight="1" x14ac:dyDescent="0.2">
      <c r="A40" s="10" t="s">
        <v>46</v>
      </c>
      <c r="B40" s="9" t="str">
        <f>IF($C$4&lt;34,"",B39+D40+C40)</f>
        <v/>
      </c>
      <c r="C40" s="9" t="str">
        <f>IF($C$4&lt;34,"",B39*$B$4)</f>
        <v/>
      </c>
      <c r="D40" s="14" t="str">
        <f>IF($C$4&lt;34,"",$D$4)</f>
        <v/>
      </c>
      <c r="E40" s="18" t="s">
        <v>46</v>
      </c>
      <c r="F40" s="9" t="str">
        <f>IF($G$4&lt;34,"",F39+H40+G40)</f>
        <v/>
      </c>
      <c r="G40" s="9" t="str">
        <f>IF($G$4&lt;34,"",F39*$F$4)</f>
        <v/>
      </c>
      <c r="H40" s="14" t="str">
        <f>IF($G$4&lt;34,"",$H$4)</f>
        <v/>
      </c>
      <c r="I40" s="15" t="s">
        <v>46</v>
      </c>
      <c r="J40" s="9" t="str">
        <f>IF($K$4&lt;34,"",J39+L40+K40)</f>
        <v/>
      </c>
      <c r="K40" s="9" t="str">
        <f>IF($K$4&lt;34,"",J39*$J$4)</f>
        <v/>
      </c>
      <c r="L40" s="9" t="str">
        <f>IF($K$4&lt;34,"",$L$4)</f>
        <v/>
      </c>
    </row>
    <row r="41" spans="1:12" ht="19" customHeight="1" x14ac:dyDescent="0.2">
      <c r="A41" s="10" t="s">
        <v>47</v>
      </c>
      <c r="B41" s="9" t="str">
        <f>IF($C$4&lt;35,"",B40+D41+C41)</f>
        <v/>
      </c>
      <c r="C41" s="9" t="str">
        <f>IF($C$4&lt;35,"",B40*$B$4)</f>
        <v/>
      </c>
      <c r="D41" s="14" t="str">
        <f>IF($C$4&lt;35,"",$D$4)</f>
        <v/>
      </c>
      <c r="E41" s="18" t="s">
        <v>47</v>
      </c>
      <c r="F41" s="9" t="str">
        <f>IF($G$4&lt;35,"",F40+H41+G41)</f>
        <v/>
      </c>
      <c r="G41" s="9" t="str">
        <f>IF($G$4&lt;35,"",F40*$F$4)</f>
        <v/>
      </c>
      <c r="H41" s="14" t="str">
        <f>IF($G$4&lt;35,"",$H$4)</f>
        <v/>
      </c>
      <c r="I41" s="15" t="s">
        <v>47</v>
      </c>
      <c r="J41" s="9" t="str">
        <f>IF($K$4&lt;35,"",J40+L41+K41)</f>
        <v/>
      </c>
      <c r="K41" s="9" t="str">
        <f>IF($K$4&lt;35,"",J40*$J$4)</f>
        <v/>
      </c>
      <c r="L41" s="9" t="str">
        <f>IF($K$4&lt;35,"",$L$4)</f>
        <v/>
      </c>
    </row>
    <row r="42" spans="1:12" ht="19" customHeight="1" x14ac:dyDescent="0.2">
      <c r="A42" s="10" t="s">
        <v>48</v>
      </c>
      <c r="B42" s="9" t="str">
        <f>IF($C$4&lt;36,"",B41+D42+C42)</f>
        <v/>
      </c>
      <c r="C42" s="9" t="str">
        <f>IF($C$4&lt;36,"",B41*$B$4)</f>
        <v/>
      </c>
      <c r="D42" s="14" t="str">
        <f>IF($C$4&lt;36,"",$D$4)</f>
        <v/>
      </c>
      <c r="E42" s="18" t="s">
        <v>48</v>
      </c>
      <c r="F42" s="9" t="str">
        <f>IF($G$4&lt;36,"",F41+H42+G42)</f>
        <v/>
      </c>
      <c r="G42" s="9" t="str">
        <f>IF($G$4&lt;36,"",F41*$F$4)</f>
        <v/>
      </c>
      <c r="H42" s="14" t="str">
        <f>IF($G$4&lt;36,"",$H$4)</f>
        <v/>
      </c>
      <c r="I42" s="15" t="s">
        <v>48</v>
      </c>
      <c r="J42" s="9" t="str">
        <f>IF($K$4&lt;36,"",J41+L42+K42)</f>
        <v/>
      </c>
      <c r="K42" s="9" t="str">
        <f>IF($K$4&lt;36,"",J41*$J$4)</f>
        <v/>
      </c>
      <c r="L42" s="9" t="str">
        <f>IF($K$4&lt;36,"",$L$4)</f>
        <v/>
      </c>
    </row>
    <row r="43" spans="1:12" ht="19" customHeight="1" x14ac:dyDescent="0.2">
      <c r="A43" s="10" t="s">
        <v>49</v>
      </c>
      <c r="B43" s="9" t="str">
        <f>IF($C$4&lt;37,"",B42+D43+C43)</f>
        <v/>
      </c>
      <c r="C43" s="9" t="str">
        <f>IF($C$4&lt;37,"",B42*$B$4)</f>
        <v/>
      </c>
      <c r="D43" s="14" t="str">
        <f>IF($C$4&lt;37,"",$D$4)</f>
        <v/>
      </c>
      <c r="E43" s="18" t="s">
        <v>49</v>
      </c>
      <c r="F43" s="9" t="str">
        <f>IF($G$4&lt;37,"",F42+H43+G43)</f>
        <v/>
      </c>
      <c r="G43" s="9" t="str">
        <f>IF($G$4&lt;37,"",F42*$F$4)</f>
        <v/>
      </c>
      <c r="H43" s="14" t="str">
        <f>IF($G$4&lt;37,"",$H$4)</f>
        <v/>
      </c>
      <c r="I43" s="15" t="s">
        <v>49</v>
      </c>
      <c r="J43" s="9" t="str">
        <f>IF($K$4&lt;37,"",J42+L43+K43)</f>
        <v/>
      </c>
      <c r="K43" s="9" t="str">
        <f>IF($K$4&lt;37,"",J42*$J$4)</f>
        <v/>
      </c>
      <c r="L43" s="9" t="str">
        <f>IF($K$4&lt;37,"",$L$4)</f>
        <v/>
      </c>
    </row>
    <row r="44" spans="1:12" ht="19" customHeight="1" x14ac:dyDescent="0.2">
      <c r="A44" s="10" t="s">
        <v>50</v>
      </c>
      <c r="B44" s="9" t="str">
        <f>IF($C$4&lt;38,"",B43+D44+C44)</f>
        <v/>
      </c>
      <c r="C44" s="9" t="str">
        <f>IF($C$4&lt;38,"",B43*$B$4)</f>
        <v/>
      </c>
      <c r="D44" s="14" t="str">
        <f>IF($C$4&lt;38,"",$D$4)</f>
        <v/>
      </c>
      <c r="E44" s="18" t="s">
        <v>50</v>
      </c>
      <c r="F44" s="9" t="str">
        <f>IF($G$4&lt;38,"",F43+H44+G44)</f>
        <v/>
      </c>
      <c r="G44" s="9" t="str">
        <f>IF($G$4&lt;38,"",F43*$F$4)</f>
        <v/>
      </c>
      <c r="H44" s="14" t="str">
        <f>IF($G$4&lt;38,"",$H$4)</f>
        <v/>
      </c>
      <c r="I44" s="15" t="s">
        <v>50</v>
      </c>
      <c r="J44" s="9" t="str">
        <f>IF($K$4&lt;38,"",J43+L44+K44)</f>
        <v/>
      </c>
      <c r="K44" s="9" t="str">
        <f>IF($K$4&lt;38,"",J43*$J$4)</f>
        <v/>
      </c>
      <c r="L44" s="9" t="str">
        <f>IF($K$4&lt;38,"",$L$4)</f>
        <v/>
      </c>
    </row>
    <row r="45" spans="1:12" ht="19" customHeight="1" x14ac:dyDescent="0.2">
      <c r="A45" s="10" t="s">
        <v>51</v>
      </c>
      <c r="B45" s="9" t="str">
        <f>IF($C$4&lt;39,"",B44+D45+C45)</f>
        <v/>
      </c>
      <c r="C45" s="9" t="str">
        <f>IF($C$4&lt;39,"",B44*$B$4)</f>
        <v/>
      </c>
      <c r="D45" s="14" t="str">
        <f>IF($C$4&lt;39,"",$D$4)</f>
        <v/>
      </c>
      <c r="E45" s="18" t="s">
        <v>51</v>
      </c>
      <c r="F45" s="9" t="str">
        <f>IF($G$4&lt;39,"",F44+H45+G45)</f>
        <v/>
      </c>
      <c r="G45" s="9" t="str">
        <f>IF($G$4&lt;39,"",F44*$F$4)</f>
        <v/>
      </c>
      <c r="H45" s="14" t="str">
        <f>IF($G$4&lt;39,"",$H$4)</f>
        <v/>
      </c>
      <c r="I45" s="15" t="s">
        <v>51</v>
      </c>
      <c r="J45" s="9" t="str">
        <f>IF($K$4&lt;39,"",J44+L45+K45)</f>
        <v/>
      </c>
      <c r="K45" s="9" t="str">
        <f>IF($K$4&lt;39,"",J44*$J$4)</f>
        <v/>
      </c>
      <c r="L45" s="9" t="str">
        <f>IF($K$4&lt;39,"",$L$4)</f>
        <v/>
      </c>
    </row>
    <row r="46" spans="1:12" ht="19" customHeight="1" x14ac:dyDescent="0.2">
      <c r="A46" s="10" t="s">
        <v>52</v>
      </c>
      <c r="B46" s="9" t="str">
        <f>IF($C$4&lt;40,"",B45+D46+C46)</f>
        <v/>
      </c>
      <c r="C46" s="9" t="str">
        <f>IF($C$4&lt;40,"",B45*$B$4)</f>
        <v/>
      </c>
      <c r="D46" s="14" t="str">
        <f>IF($C$4&lt;40,"",$D$4)</f>
        <v/>
      </c>
      <c r="E46" s="18" t="s">
        <v>52</v>
      </c>
      <c r="F46" s="9" t="str">
        <f>IF($G$4&lt;40,"",F45+H46+G46)</f>
        <v/>
      </c>
      <c r="G46" s="9" t="str">
        <f>IF($G$4&lt;40,"",F45*$F$4)</f>
        <v/>
      </c>
      <c r="H46" s="14" t="str">
        <f>IF($G$4&lt;40,"",$H$4)</f>
        <v/>
      </c>
      <c r="I46" s="15" t="s">
        <v>52</v>
      </c>
      <c r="J46" s="9" t="str">
        <f>IF($K$4&lt;40,"",J45+L46+K46)</f>
        <v/>
      </c>
      <c r="K46" s="9" t="str">
        <f>IF($K$4&lt;40,"",J45*$J$4)</f>
        <v/>
      </c>
      <c r="L46" s="9" t="str">
        <f>IF($K$4&lt;40,"",$L$4)</f>
        <v/>
      </c>
    </row>
    <row r="47" spans="1:12" ht="19" customHeight="1" x14ac:dyDescent="0.2">
      <c r="A47" s="10" t="s">
        <v>53</v>
      </c>
      <c r="B47" s="9" t="str">
        <f>IF($C$4&lt;41,"",B46+D47+C47)</f>
        <v/>
      </c>
      <c r="C47" s="9" t="str">
        <f>IF($C$4&lt;41,"",B46*$B$4)</f>
        <v/>
      </c>
      <c r="D47" s="14" t="str">
        <f>IF($C$4&lt;41,"",$D$4)</f>
        <v/>
      </c>
      <c r="E47" s="18" t="s">
        <v>53</v>
      </c>
      <c r="F47" s="9" t="str">
        <f>IF($G$4&lt;41,"",F46+H47+G47)</f>
        <v/>
      </c>
      <c r="G47" s="9" t="str">
        <f>IF($G$4&lt;41,"",F46*$F$4)</f>
        <v/>
      </c>
      <c r="H47" s="14" t="str">
        <f>IF($G$4&lt;41,"",$H$4)</f>
        <v/>
      </c>
      <c r="I47" s="15" t="s">
        <v>53</v>
      </c>
      <c r="J47" s="9" t="str">
        <f>IF($K$4&lt;41,"",J46+L47+K47)</f>
        <v/>
      </c>
      <c r="K47" s="9" t="str">
        <f>IF($K$4&lt;41,"",J46*$J$4)</f>
        <v/>
      </c>
      <c r="L47" s="9" t="str">
        <f>IF($K$4&lt;41,"",$L$4)</f>
        <v/>
      </c>
    </row>
    <row r="48" spans="1:12" ht="19" customHeight="1" x14ac:dyDescent="0.2">
      <c r="A48" s="10" t="s">
        <v>54</v>
      </c>
      <c r="B48" s="9" t="str">
        <f>IF($C$4&lt;42,"",B47+D48+C48)</f>
        <v/>
      </c>
      <c r="C48" s="9" t="str">
        <f>IF($C$4&lt;42,"",B47*$B$4)</f>
        <v/>
      </c>
      <c r="D48" s="14" t="str">
        <f>IF($C$4&lt;42,"",$D$4)</f>
        <v/>
      </c>
      <c r="E48" s="18" t="s">
        <v>54</v>
      </c>
      <c r="F48" s="9" t="str">
        <f>IF($G$4&lt;42,"",F47+H48+G48)</f>
        <v/>
      </c>
      <c r="G48" s="9" t="str">
        <f>IF($G$4&lt;42,"",F47*$F$4)</f>
        <v/>
      </c>
      <c r="H48" s="14" t="str">
        <f>IF($G$4&lt;42,"",$H$4)</f>
        <v/>
      </c>
      <c r="I48" s="15" t="s">
        <v>54</v>
      </c>
      <c r="J48" s="9" t="str">
        <f>IF($K$4&lt;42,"",J47+L48+K48)</f>
        <v/>
      </c>
      <c r="K48" s="9" t="str">
        <f>IF($K$4&lt;42,"",J47*$J$4)</f>
        <v/>
      </c>
      <c r="L48" s="9" t="str">
        <f>IF($K$4&lt;42,"",$L$4)</f>
        <v/>
      </c>
    </row>
    <row r="49" spans="1:13" ht="19" customHeight="1" x14ac:dyDescent="0.2">
      <c r="A49" s="10" t="s">
        <v>55</v>
      </c>
      <c r="B49" s="9" t="str">
        <f>IF($C$4&lt;43,"",B48+D49+C49)</f>
        <v/>
      </c>
      <c r="C49" s="9" t="str">
        <f>IF($C$4&lt;43,"",B48*$B$4)</f>
        <v/>
      </c>
      <c r="D49" s="14" t="str">
        <f>IF($C$4&lt;43,"",$D$4)</f>
        <v/>
      </c>
      <c r="E49" s="18" t="s">
        <v>55</v>
      </c>
      <c r="F49" s="9" t="str">
        <f>IF($G$4&lt;43,"",F48+H49+G49)</f>
        <v/>
      </c>
      <c r="G49" s="9" t="str">
        <f>IF($G$4&lt;43,"",F48*$F$4)</f>
        <v/>
      </c>
      <c r="H49" s="14" t="str">
        <f>IF($G$4&lt;43,"",$H$4)</f>
        <v/>
      </c>
      <c r="I49" s="15" t="s">
        <v>55</v>
      </c>
      <c r="J49" s="9" t="str">
        <f>IF($K$4&lt;43,"",J48+L49+K49)</f>
        <v/>
      </c>
      <c r="K49" s="9" t="str">
        <f>IF($K$4&lt;43,"",J48*$J$4)</f>
        <v/>
      </c>
      <c r="L49" s="9" t="str">
        <f>IF($K$4&lt;43,"",$L$4)</f>
        <v/>
      </c>
    </row>
    <row r="50" spans="1:13" ht="19" customHeight="1" x14ac:dyDescent="0.2">
      <c r="A50" s="10" t="s">
        <v>56</v>
      </c>
      <c r="B50" s="9" t="str">
        <f>IF($C$4&lt;44,"",B49+D50+C50)</f>
        <v/>
      </c>
      <c r="C50" s="9" t="str">
        <f>IF($C$4&lt;44,"",B49*$B$4)</f>
        <v/>
      </c>
      <c r="D50" s="14" t="str">
        <f>IF($C$4&lt;44,"",$D$4)</f>
        <v/>
      </c>
      <c r="E50" s="18" t="s">
        <v>56</v>
      </c>
      <c r="F50" s="9" t="str">
        <f>IF($G$4&lt;44,"",F49+H50+G50)</f>
        <v/>
      </c>
      <c r="G50" s="9" t="str">
        <f>IF($G$4&lt;44,"",F49*$F$4)</f>
        <v/>
      </c>
      <c r="H50" s="14" t="str">
        <f>IF($G$4&lt;44,"",$H$4)</f>
        <v/>
      </c>
      <c r="I50" s="15" t="s">
        <v>56</v>
      </c>
      <c r="J50" s="9" t="str">
        <f>IF($K$4&lt;44,"",J49+L50+K50)</f>
        <v/>
      </c>
      <c r="K50" s="9" t="str">
        <f>IF($K$4&lt;44,"",J49*$J$4)</f>
        <v/>
      </c>
      <c r="L50" s="9" t="str">
        <f>IF($K$4&lt;44,"",$L$4)</f>
        <v/>
      </c>
    </row>
    <row r="51" spans="1:13" ht="19" customHeight="1" x14ac:dyDescent="0.2">
      <c r="A51" s="10" t="s">
        <v>57</v>
      </c>
      <c r="B51" s="9" t="str">
        <f>IF($C$4&lt;45,"",B50+D51+C51)</f>
        <v/>
      </c>
      <c r="C51" s="9" t="str">
        <f>IF($C$4&lt;45,"",B50*$B$4)</f>
        <v/>
      </c>
      <c r="D51" s="14" t="str">
        <f>IF($C$4&lt;45,"",$D$4)</f>
        <v/>
      </c>
      <c r="E51" s="18" t="s">
        <v>57</v>
      </c>
      <c r="F51" s="9" t="str">
        <f>IF($G$4&lt;45,"",F50+H51+G51)</f>
        <v/>
      </c>
      <c r="G51" s="9" t="str">
        <f>IF($G$4&lt;45,"",F50*$F$4)</f>
        <v/>
      </c>
      <c r="H51" s="14" t="str">
        <f>IF($G$4&lt;45,"",$H$4)</f>
        <v/>
      </c>
      <c r="I51" s="15" t="s">
        <v>57</v>
      </c>
      <c r="J51" s="9" t="str">
        <f>IF($K$4&lt;45,"",J50+L51+K51)</f>
        <v/>
      </c>
      <c r="K51" s="9" t="str">
        <f>IF($K$4&lt;45,"",J50*$J$4)</f>
        <v/>
      </c>
      <c r="L51" s="9" t="str">
        <f>IF($K$4&lt;45,"",$L$4)</f>
        <v/>
      </c>
    </row>
    <row r="52" spans="1:13" ht="19" customHeight="1" x14ac:dyDescent="0.2">
      <c r="A52" s="10" t="s">
        <v>58</v>
      </c>
      <c r="B52" s="9" t="str">
        <f>IF($C$4&lt;46,"",B51+D52+C52)</f>
        <v/>
      </c>
      <c r="C52" s="9" t="str">
        <f>IF($C$4&lt;46,"",B51*$B$4)</f>
        <v/>
      </c>
      <c r="D52" s="14" t="str">
        <f>IF($C$4&lt;46,"",$D$4)</f>
        <v/>
      </c>
      <c r="E52" s="18" t="s">
        <v>58</v>
      </c>
      <c r="F52" s="9" t="str">
        <f>IF($G$4&lt;46,"",F51+H52+G52)</f>
        <v/>
      </c>
      <c r="G52" s="9" t="str">
        <f>IF($G$4&lt;46,"",F51*$F$4)</f>
        <v/>
      </c>
      <c r="H52" s="14" t="str">
        <f>IF($G$4&lt;46,"",$H$4)</f>
        <v/>
      </c>
      <c r="I52" s="15" t="s">
        <v>58</v>
      </c>
      <c r="J52" s="9" t="str">
        <f>IF($K$4&lt;46,"",J51+L52+K52)</f>
        <v/>
      </c>
      <c r="K52" s="9" t="str">
        <f>IF($K$4&lt;46,"",J51*$J$4)</f>
        <v/>
      </c>
      <c r="L52" s="9" t="str">
        <f>IF($K$4&lt;46,"",$L$4)</f>
        <v/>
      </c>
    </row>
    <row r="53" spans="1:13" ht="19" customHeight="1" x14ac:dyDescent="0.2">
      <c r="A53" s="10" t="s">
        <v>59</v>
      </c>
      <c r="B53" s="9" t="str">
        <f>IF($C$4&lt;47,"",B52+D53+C53)</f>
        <v/>
      </c>
      <c r="C53" s="9" t="str">
        <f>IF($C$4&lt;47,"",B52*$B$4)</f>
        <v/>
      </c>
      <c r="D53" s="14" t="str">
        <f>IF($C$4&lt;47,"",$D$4)</f>
        <v/>
      </c>
      <c r="E53" s="18" t="s">
        <v>59</v>
      </c>
      <c r="F53" s="9" t="str">
        <f>IF($G$4&lt;47,"",F52+H53+G53)</f>
        <v/>
      </c>
      <c r="G53" s="9" t="str">
        <f>IF($G$4&lt;47,"",F52*$F$4)</f>
        <v/>
      </c>
      <c r="H53" s="14" t="str">
        <f>IF($G$4&lt;47,"",$H$4)</f>
        <v/>
      </c>
      <c r="I53" s="15" t="s">
        <v>59</v>
      </c>
      <c r="J53" s="9" t="str">
        <f>IF($K$4&lt;47,"",J52+L53+K53)</f>
        <v/>
      </c>
      <c r="K53" s="9" t="str">
        <f>IF($K$4&lt;47,"",J52*$J$4)</f>
        <v/>
      </c>
      <c r="L53" s="9" t="str">
        <f>IF($K$4&lt;47,"",$L$4)</f>
        <v/>
      </c>
    </row>
    <row r="54" spans="1:13" ht="19" customHeight="1" x14ac:dyDescent="0.2">
      <c r="A54" s="10" t="s">
        <v>60</v>
      </c>
      <c r="B54" s="9" t="str">
        <f>IF($C$4&lt;48,"",B53+D54+C54)</f>
        <v/>
      </c>
      <c r="C54" s="9" t="str">
        <f>IF($C$4&lt;48,"",B53*$B$4)</f>
        <v/>
      </c>
      <c r="D54" s="14" t="str">
        <f>IF($C$4&lt;48,"",$D$4)</f>
        <v/>
      </c>
      <c r="E54" s="18" t="s">
        <v>60</v>
      </c>
      <c r="F54" s="9" t="str">
        <f>IF($G$4&lt;48,"",F53+H54+G54)</f>
        <v/>
      </c>
      <c r="G54" s="9" t="str">
        <f>IF($G$4&lt;48,"",F53*$F$4)</f>
        <v/>
      </c>
      <c r="H54" s="14" t="str">
        <f>IF($G$4&lt;48,"",$H$4)</f>
        <v/>
      </c>
      <c r="I54" s="15" t="s">
        <v>60</v>
      </c>
      <c r="J54" s="9" t="str">
        <f>IF($K$4&lt;48,"",J53+L54+K54)</f>
        <v/>
      </c>
      <c r="K54" s="9" t="str">
        <f>IF($K$4&lt;48,"",J53*$J$4)</f>
        <v/>
      </c>
      <c r="L54" s="9" t="str">
        <f>IF($K$4&lt;48,"",$L$4)</f>
        <v/>
      </c>
    </row>
    <row r="55" spans="1:13" ht="19" customHeight="1" x14ac:dyDescent="0.2">
      <c r="A55" s="10" t="s">
        <v>61</v>
      </c>
      <c r="B55" s="9" t="str">
        <f>IF($C$4&lt;49,"",B54+D55+C55)</f>
        <v/>
      </c>
      <c r="C55" s="9" t="str">
        <f>IF($C$4&lt;49,"",B54*$B$4)</f>
        <v/>
      </c>
      <c r="D55" s="14" t="str">
        <f>IF($C$4&lt;49,"",$D$4)</f>
        <v/>
      </c>
      <c r="E55" s="18" t="s">
        <v>61</v>
      </c>
      <c r="F55" s="9" t="str">
        <f>IF($G$4&lt;49,"",F54+H55+G55)</f>
        <v/>
      </c>
      <c r="G55" s="9" t="str">
        <f>IF($G$4&lt;49,"",F54*$F$4)</f>
        <v/>
      </c>
      <c r="H55" s="14" t="str">
        <f>IF($G$4&lt;49,"",$H$4)</f>
        <v/>
      </c>
      <c r="I55" s="15" t="s">
        <v>61</v>
      </c>
      <c r="J55" s="9" t="str">
        <f>IF($K$4&lt;49,"",J54+L55+K55)</f>
        <v/>
      </c>
      <c r="K55" s="9" t="str">
        <f>IF($K$4&lt;49,"",J54*$J$4)</f>
        <v/>
      </c>
      <c r="L55" s="9" t="str">
        <f>IF($K$4&lt;49,"",$L$4)</f>
        <v/>
      </c>
    </row>
    <row r="56" spans="1:13" ht="19" customHeight="1" thickBot="1" x14ac:dyDescent="0.25">
      <c r="A56" s="46" t="s">
        <v>62</v>
      </c>
      <c r="B56" s="47" t="str">
        <f>IF($C$4&lt;50,"",B55+D56+C56)</f>
        <v/>
      </c>
      <c r="C56" s="47" t="str">
        <f>IF($C$4&lt;50,"",B55*$B$4)</f>
        <v/>
      </c>
      <c r="D56" s="48" t="str">
        <f>IF($C$4&lt;50,"",$D$4)</f>
        <v/>
      </c>
      <c r="E56" s="49" t="s">
        <v>62</v>
      </c>
      <c r="F56" s="47" t="str">
        <f>IF($G$4&lt;50,"",F55+H56+G56)</f>
        <v/>
      </c>
      <c r="G56" s="47" t="str">
        <f>IF($G$4&lt;50,"",F55*$F$4)</f>
        <v/>
      </c>
      <c r="H56" s="48" t="str">
        <f>IF($G$4&lt;50,"",$H$4)</f>
        <v/>
      </c>
      <c r="I56" s="50" t="s">
        <v>62</v>
      </c>
      <c r="J56" s="47" t="str">
        <f>IF($K$4&lt;50,"",J55+L56+K56)</f>
        <v/>
      </c>
      <c r="K56" s="47" t="str">
        <f>IF($K$4&lt;50,"",J55*$J$4)</f>
        <v/>
      </c>
      <c r="L56" s="47" t="str">
        <f>IF($K$4&lt;50,"",$L$4)</f>
        <v/>
      </c>
    </row>
    <row r="57" spans="1:13" ht="19" customHeight="1" thickTop="1" x14ac:dyDescent="0.2">
      <c r="A57" s="41" t="s">
        <v>69</v>
      </c>
      <c r="B57" s="44">
        <f>C57+D57+A4</f>
        <v>0</v>
      </c>
      <c r="C57" s="42">
        <f>SUM(C6:C56)</f>
        <v>0</v>
      </c>
      <c r="D57" s="43">
        <f>SUM(D6:D56)</f>
        <v>0</v>
      </c>
      <c r="E57" s="41" t="s">
        <v>69</v>
      </c>
      <c r="F57" s="44">
        <f>G57+H57+E4</f>
        <v>10</v>
      </c>
      <c r="G57" s="44">
        <f>SUM(G6:G56)</f>
        <v>0</v>
      </c>
      <c r="H57" s="45">
        <f>SUM(H6:H56)</f>
        <v>0</v>
      </c>
      <c r="I57" s="41" t="s">
        <v>69</v>
      </c>
      <c r="J57" s="44">
        <f>K57+L57+I4</f>
        <v>0</v>
      </c>
      <c r="K57" s="44">
        <f>SUM(K6:K56)</f>
        <v>0</v>
      </c>
      <c r="L57" s="44">
        <f>SUM(L6:L56)</f>
        <v>0</v>
      </c>
    </row>
    <row r="58" spans="1:13" s="6" customFormat="1" ht="19" x14ac:dyDescent="0.2">
      <c r="D58" s="40"/>
      <c r="H58" s="11"/>
    </row>
    <row r="59" spans="1:13" s="6" customFormat="1" x14ac:dyDescent="0.2">
      <c r="A59" s="3"/>
      <c r="B59" s="3"/>
      <c r="C59" s="3"/>
      <c r="D59" s="3"/>
      <c r="E59" s="3"/>
      <c r="F59" s="3"/>
      <c r="G59" s="3"/>
      <c r="H59" s="12"/>
      <c r="I59" s="3"/>
      <c r="J59" s="3"/>
      <c r="K59" s="3"/>
      <c r="L59" s="3"/>
      <c r="M59" s="3"/>
    </row>
    <row r="60" spans="1:13" s="6" customFormat="1" x14ac:dyDescent="0.2">
      <c r="A60" s="3"/>
      <c r="B60" s="3"/>
      <c r="C60" s="3"/>
      <c r="D60" s="3"/>
      <c r="E60" s="3"/>
      <c r="F60" s="3"/>
      <c r="G60" s="3"/>
      <c r="H60" s="12"/>
      <c r="I60" s="3"/>
      <c r="J60" s="3"/>
      <c r="K60" s="3"/>
      <c r="L60" s="3"/>
      <c r="M60" s="3"/>
    </row>
    <row r="61" spans="1:13" s="3" customFormat="1" x14ac:dyDescent="0.2">
      <c r="B61" s="3" t="s">
        <v>5</v>
      </c>
      <c r="C61" s="3" t="s">
        <v>7</v>
      </c>
      <c r="D61" s="3" t="s">
        <v>6</v>
      </c>
      <c r="H61" s="12"/>
    </row>
    <row r="62" spans="1:13" s="3" customFormat="1" x14ac:dyDescent="0.2">
      <c r="A62" s="4">
        <v>1</v>
      </c>
      <c r="B62" s="5" t="str">
        <f t="shared" ref="B62:B93" si="0">B7</f>
        <v/>
      </c>
      <c r="C62" s="5" t="str">
        <f t="shared" ref="C62:C93" si="1">F7</f>
        <v/>
      </c>
      <c r="D62" s="5" t="str">
        <f t="shared" ref="D62:D93" si="2">J7</f>
        <v/>
      </c>
      <c r="E62" s="5"/>
      <c r="F62" s="5"/>
      <c r="G62" s="5"/>
      <c r="H62" s="12"/>
      <c r="I62" s="5"/>
    </row>
    <row r="63" spans="1:13" s="3" customFormat="1" x14ac:dyDescent="0.2">
      <c r="A63" s="4">
        <v>2</v>
      </c>
      <c r="B63" s="5" t="str">
        <f t="shared" si="0"/>
        <v/>
      </c>
      <c r="C63" s="5" t="str">
        <f t="shared" si="1"/>
        <v/>
      </c>
      <c r="D63" s="5" t="str">
        <f t="shared" si="2"/>
        <v/>
      </c>
      <c r="E63" s="5"/>
      <c r="F63" s="5"/>
      <c r="G63" s="5"/>
      <c r="H63" s="12"/>
      <c r="I63" s="5"/>
    </row>
    <row r="64" spans="1:13" s="3" customFormat="1" x14ac:dyDescent="0.2">
      <c r="A64" s="4">
        <v>3</v>
      </c>
      <c r="B64" s="5" t="str">
        <f t="shared" si="0"/>
        <v/>
      </c>
      <c r="C64" s="5" t="str">
        <f t="shared" si="1"/>
        <v/>
      </c>
      <c r="D64" s="5" t="str">
        <f t="shared" si="2"/>
        <v/>
      </c>
      <c r="E64" s="5"/>
      <c r="F64" s="5"/>
      <c r="G64" s="5"/>
      <c r="H64" s="12"/>
      <c r="I64" s="5"/>
    </row>
    <row r="65" spans="1:9" s="3" customFormat="1" x14ac:dyDescent="0.2">
      <c r="A65" s="4">
        <v>4</v>
      </c>
      <c r="B65" s="5" t="str">
        <f t="shared" si="0"/>
        <v/>
      </c>
      <c r="C65" s="5" t="str">
        <f t="shared" si="1"/>
        <v/>
      </c>
      <c r="D65" s="5" t="str">
        <f t="shared" si="2"/>
        <v/>
      </c>
      <c r="E65" s="5"/>
      <c r="F65" s="5"/>
      <c r="G65" s="5"/>
      <c r="H65" s="12"/>
      <c r="I65" s="5"/>
    </row>
    <row r="66" spans="1:9" s="3" customFormat="1" x14ac:dyDescent="0.2">
      <c r="A66" s="4">
        <v>5</v>
      </c>
      <c r="B66" s="5" t="str">
        <f t="shared" si="0"/>
        <v/>
      </c>
      <c r="C66" s="5" t="str">
        <f t="shared" si="1"/>
        <v/>
      </c>
      <c r="D66" s="5" t="str">
        <f t="shared" si="2"/>
        <v/>
      </c>
      <c r="E66" s="5"/>
      <c r="F66" s="5"/>
      <c r="G66" s="5"/>
      <c r="H66" s="12"/>
      <c r="I66" s="5"/>
    </row>
    <row r="67" spans="1:9" s="3" customFormat="1" x14ac:dyDescent="0.2">
      <c r="A67" s="4">
        <v>6</v>
      </c>
      <c r="B67" s="5" t="str">
        <f t="shared" si="0"/>
        <v/>
      </c>
      <c r="C67" s="5" t="str">
        <f t="shared" si="1"/>
        <v/>
      </c>
      <c r="D67" s="5" t="str">
        <f t="shared" si="2"/>
        <v/>
      </c>
      <c r="E67" s="5"/>
      <c r="F67" s="5"/>
      <c r="G67" s="5"/>
      <c r="H67" s="12"/>
      <c r="I67" s="5"/>
    </row>
    <row r="68" spans="1:9" s="3" customFormat="1" x14ac:dyDescent="0.2">
      <c r="A68" s="4">
        <v>7</v>
      </c>
      <c r="B68" s="5" t="str">
        <f t="shared" si="0"/>
        <v/>
      </c>
      <c r="C68" s="5" t="str">
        <f t="shared" si="1"/>
        <v/>
      </c>
      <c r="D68" s="5" t="str">
        <f t="shared" si="2"/>
        <v/>
      </c>
      <c r="E68" s="5"/>
      <c r="F68" s="5"/>
      <c r="G68" s="5"/>
      <c r="H68" s="12"/>
      <c r="I68" s="5"/>
    </row>
    <row r="69" spans="1:9" s="3" customFormat="1" x14ac:dyDescent="0.2">
      <c r="A69" s="4">
        <v>8</v>
      </c>
      <c r="B69" s="5" t="str">
        <f t="shared" si="0"/>
        <v/>
      </c>
      <c r="C69" s="5" t="str">
        <f t="shared" si="1"/>
        <v/>
      </c>
      <c r="D69" s="5" t="str">
        <f t="shared" si="2"/>
        <v/>
      </c>
      <c r="E69" s="5"/>
      <c r="F69" s="5"/>
      <c r="G69" s="5"/>
      <c r="H69" s="12"/>
      <c r="I69" s="5"/>
    </row>
    <row r="70" spans="1:9" s="3" customFormat="1" x14ac:dyDescent="0.2">
      <c r="A70" s="4">
        <v>9</v>
      </c>
      <c r="B70" s="5" t="str">
        <f t="shared" si="0"/>
        <v/>
      </c>
      <c r="C70" s="5" t="str">
        <f t="shared" si="1"/>
        <v/>
      </c>
      <c r="D70" s="5" t="str">
        <f t="shared" si="2"/>
        <v/>
      </c>
      <c r="E70" s="5"/>
      <c r="F70" s="5"/>
      <c r="G70" s="5"/>
      <c r="H70" s="12"/>
      <c r="I70" s="5"/>
    </row>
    <row r="71" spans="1:9" s="3" customFormat="1" x14ac:dyDescent="0.2">
      <c r="A71" s="4">
        <v>10</v>
      </c>
      <c r="B71" s="5" t="str">
        <f t="shared" si="0"/>
        <v/>
      </c>
      <c r="C71" s="5" t="str">
        <f t="shared" si="1"/>
        <v/>
      </c>
      <c r="D71" s="5" t="str">
        <f t="shared" si="2"/>
        <v/>
      </c>
      <c r="E71" s="5"/>
      <c r="F71" s="5"/>
      <c r="G71" s="5"/>
      <c r="H71" s="12"/>
      <c r="I71" s="5"/>
    </row>
    <row r="72" spans="1:9" s="3" customFormat="1" x14ac:dyDescent="0.2">
      <c r="A72" s="3">
        <v>11</v>
      </c>
      <c r="B72" s="5" t="str">
        <f t="shared" si="0"/>
        <v/>
      </c>
      <c r="C72" s="5" t="str">
        <f t="shared" si="1"/>
        <v/>
      </c>
      <c r="D72" s="5" t="str">
        <f t="shared" si="2"/>
        <v/>
      </c>
      <c r="E72" s="5"/>
      <c r="F72" s="5"/>
      <c r="G72" s="5"/>
      <c r="H72" s="12"/>
      <c r="I72" s="5"/>
    </row>
    <row r="73" spans="1:9" s="3" customFormat="1" x14ac:dyDescent="0.2">
      <c r="A73" s="4">
        <v>12</v>
      </c>
      <c r="B73" s="5" t="str">
        <f t="shared" si="0"/>
        <v/>
      </c>
      <c r="C73" s="5" t="str">
        <f t="shared" si="1"/>
        <v/>
      </c>
      <c r="D73" s="5" t="str">
        <f t="shared" si="2"/>
        <v/>
      </c>
      <c r="E73" s="5"/>
      <c r="F73" s="5"/>
      <c r="G73" s="5"/>
      <c r="H73" s="12"/>
      <c r="I73" s="5"/>
    </row>
    <row r="74" spans="1:9" s="3" customFormat="1" x14ac:dyDescent="0.2">
      <c r="A74" s="4">
        <v>13</v>
      </c>
      <c r="B74" s="5" t="str">
        <f t="shared" si="0"/>
        <v/>
      </c>
      <c r="C74" s="5" t="str">
        <f t="shared" si="1"/>
        <v/>
      </c>
      <c r="D74" s="5" t="str">
        <f t="shared" si="2"/>
        <v/>
      </c>
      <c r="E74" s="5"/>
      <c r="F74" s="5"/>
      <c r="G74" s="5"/>
      <c r="H74" s="12"/>
      <c r="I74" s="5"/>
    </row>
    <row r="75" spans="1:9" s="3" customFormat="1" x14ac:dyDescent="0.2">
      <c r="A75" s="4">
        <v>14</v>
      </c>
      <c r="B75" s="5" t="str">
        <f t="shared" si="0"/>
        <v/>
      </c>
      <c r="C75" s="5" t="str">
        <f t="shared" si="1"/>
        <v/>
      </c>
      <c r="D75" s="5" t="str">
        <f t="shared" si="2"/>
        <v/>
      </c>
      <c r="E75" s="5"/>
      <c r="F75" s="5"/>
      <c r="G75" s="5"/>
      <c r="H75" s="12"/>
      <c r="I75" s="5"/>
    </row>
    <row r="76" spans="1:9" s="3" customFormat="1" x14ac:dyDescent="0.2">
      <c r="A76" s="4">
        <v>15</v>
      </c>
      <c r="B76" s="5" t="str">
        <f t="shared" si="0"/>
        <v/>
      </c>
      <c r="C76" s="5" t="str">
        <f t="shared" si="1"/>
        <v/>
      </c>
      <c r="D76" s="5" t="str">
        <f t="shared" si="2"/>
        <v/>
      </c>
      <c r="E76" s="5"/>
      <c r="F76" s="5"/>
      <c r="G76" s="5"/>
      <c r="H76" s="12"/>
      <c r="I76" s="5"/>
    </row>
    <row r="77" spans="1:9" s="3" customFormat="1" x14ac:dyDescent="0.2">
      <c r="A77" s="4">
        <v>16</v>
      </c>
      <c r="B77" s="5" t="str">
        <f t="shared" si="0"/>
        <v/>
      </c>
      <c r="C77" s="5" t="str">
        <f t="shared" si="1"/>
        <v/>
      </c>
      <c r="D77" s="5" t="str">
        <f t="shared" si="2"/>
        <v/>
      </c>
      <c r="E77" s="5"/>
      <c r="F77" s="5"/>
      <c r="G77" s="5"/>
      <c r="H77" s="12"/>
      <c r="I77" s="5"/>
    </row>
    <row r="78" spans="1:9" s="3" customFormat="1" x14ac:dyDescent="0.2">
      <c r="A78" s="4">
        <v>17</v>
      </c>
      <c r="B78" s="5" t="str">
        <f t="shared" si="0"/>
        <v/>
      </c>
      <c r="C78" s="5" t="str">
        <f t="shared" si="1"/>
        <v/>
      </c>
      <c r="D78" s="5" t="str">
        <f t="shared" si="2"/>
        <v/>
      </c>
      <c r="E78" s="5"/>
      <c r="F78" s="5"/>
      <c r="G78" s="5"/>
      <c r="H78" s="12"/>
      <c r="I78" s="5"/>
    </row>
    <row r="79" spans="1:9" s="3" customFormat="1" x14ac:dyDescent="0.2">
      <c r="A79" s="4">
        <v>18</v>
      </c>
      <c r="B79" s="5" t="str">
        <f t="shared" si="0"/>
        <v/>
      </c>
      <c r="C79" s="5" t="str">
        <f t="shared" si="1"/>
        <v/>
      </c>
      <c r="D79" s="5" t="str">
        <f t="shared" si="2"/>
        <v/>
      </c>
      <c r="E79" s="5"/>
      <c r="F79" s="5"/>
      <c r="G79" s="5"/>
      <c r="H79" s="12"/>
      <c r="I79" s="5"/>
    </row>
    <row r="80" spans="1:9" s="3" customFormat="1" x14ac:dyDescent="0.2">
      <c r="A80" s="4">
        <v>19</v>
      </c>
      <c r="B80" s="5" t="str">
        <f t="shared" si="0"/>
        <v/>
      </c>
      <c r="C80" s="5" t="str">
        <f t="shared" si="1"/>
        <v/>
      </c>
      <c r="D80" s="5" t="str">
        <f t="shared" si="2"/>
        <v/>
      </c>
      <c r="E80" s="5"/>
      <c r="F80" s="5"/>
      <c r="G80" s="5"/>
      <c r="H80" s="12"/>
      <c r="I80" s="5"/>
    </row>
    <row r="81" spans="1:9" s="3" customFormat="1" x14ac:dyDescent="0.2">
      <c r="A81" s="4">
        <v>20</v>
      </c>
      <c r="B81" s="5" t="str">
        <f t="shared" si="0"/>
        <v/>
      </c>
      <c r="C81" s="5" t="str">
        <f t="shared" si="1"/>
        <v/>
      </c>
      <c r="D81" s="5" t="str">
        <f t="shared" si="2"/>
        <v/>
      </c>
      <c r="E81" s="5"/>
      <c r="F81" s="5"/>
      <c r="G81" s="5"/>
      <c r="H81" s="12"/>
      <c r="I81" s="5"/>
    </row>
    <row r="82" spans="1:9" s="3" customFormat="1" x14ac:dyDescent="0.2">
      <c r="A82" s="4">
        <v>21</v>
      </c>
      <c r="B82" s="5" t="str">
        <f t="shared" si="0"/>
        <v/>
      </c>
      <c r="C82" s="5" t="str">
        <f t="shared" si="1"/>
        <v/>
      </c>
      <c r="D82" s="5" t="str">
        <f t="shared" si="2"/>
        <v/>
      </c>
      <c r="E82" s="5"/>
      <c r="F82" s="5"/>
      <c r="G82" s="5"/>
      <c r="H82" s="12"/>
      <c r="I82" s="5"/>
    </row>
    <row r="83" spans="1:9" s="3" customFormat="1" x14ac:dyDescent="0.2">
      <c r="A83" s="3">
        <v>22</v>
      </c>
      <c r="B83" s="5" t="str">
        <f t="shared" si="0"/>
        <v/>
      </c>
      <c r="C83" s="5" t="str">
        <f t="shared" si="1"/>
        <v/>
      </c>
      <c r="D83" s="5" t="str">
        <f t="shared" si="2"/>
        <v/>
      </c>
      <c r="E83" s="5"/>
      <c r="F83" s="5"/>
      <c r="G83" s="5"/>
      <c r="H83" s="12"/>
      <c r="I83" s="5"/>
    </row>
    <row r="84" spans="1:9" s="3" customFormat="1" x14ac:dyDescent="0.2">
      <c r="A84" s="4">
        <v>23</v>
      </c>
      <c r="B84" s="5" t="str">
        <f t="shared" si="0"/>
        <v/>
      </c>
      <c r="C84" s="5" t="str">
        <f t="shared" si="1"/>
        <v/>
      </c>
      <c r="D84" s="5" t="str">
        <f t="shared" si="2"/>
        <v/>
      </c>
      <c r="E84" s="5"/>
      <c r="F84" s="5"/>
      <c r="G84" s="5"/>
      <c r="H84" s="12"/>
      <c r="I84" s="5"/>
    </row>
    <row r="85" spans="1:9" s="3" customFormat="1" x14ac:dyDescent="0.2">
      <c r="A85" s="4">
        <v>24</v>
      </c>
      <c r="B85" s="5" t="str">
        <f t="shared" si="0"/>
        <v/>
      </c>
      <c r="C85" s="5" t="str">
        <f t="shared" si="1"/>
        <v/>
      </c>
      <c r="D85" s="5" t="str">
        <f t="shared" si="2"/>
        <v/>
      </c>
      <c r="E85" s="5"/>
      <c r="F85" s="5"/>
      <c r="G85" s="5"/>
      <c r="H85" s="12"/>
      <c r="I85" s="5"/>
    </row>
    <row r="86" spans="1:9" s="3" customFormat="1" x14ac:dyDescent="0.2">
      <c r="A86" s="4">
        <v>25</v>
      </c>
      <c r="B86" s="5" t="str">
        <f t="shared" si="0"/>
        <v/>
      </c>
      <c r="C86" s="5" t="str">
        <f t="shared" si="1"/>
        <v/>
      </c>
      <c r="D86" s="5" t="str">
        <f t="shared" si="2"/>
        <v/>
      </c>
      <c r="E86" s="5"/>
      <c r="F86" s="5"/>
      <c r="G86" s="5"/>
      <c r="H86" s="12"/>
      <c r="I86" s="5"/>
    </row>
    <row r="87" spans="1:9" s="3" customFormat="1" x14ac:dyDescent="0.2">
      <c r="A87" s="4">
        <v>26</v>
      </c>
      <c r="B87" s="5" t="str">
        <f t="shared" si="0"/>
        <v/>
      </c>
      <c r="C87" s="5" t="str">
        <f t="shared" si="1"/>
        <v/>
      </c>
      <c r="D87" s="5" t="str">
        <f t="shared" si="2"/>
        <v/>
      </c>
      <c r="E87" s="5"/>
      <c r="F87" s="5"/>
      <c r="G87" s="5"/>
      <c r="H87" s="12"/>
      <c r="I87" s="5"/>
    </row>
    <row r="88" spans="1:9" s="3" customFormat="1" x14ac:dyDescent="0.2">
      <c r="A88" s="4">
        <v>27</v>
      </c>
      <c r="B88" s="5" t="str">
        <f t="shared" si="0"/>
        <v/>
      </c>
      <c r="C88" s="5" t="str">
        <f t="shared" si="1"/>
        <v/>
      </c>
      <c r="D88" s="5" t="str">
        <f t="shared" si="2"/>
        <v/>
      </c>
      <c r="E88" s="5"/>
      <c r="F88" s="5"/>
      <c r="G88" s="5"/>
      <c r="H88" s="12"/>
      <c r="I88" s="5"/>
    </row>
    <row r="89" spans="1:9" s="3" customFormat="1" x14ac:dyDescent="0.2">
      <c r="A89" s="4">
        <v>28</v>
      </c>
      <c r="B89" s="5" t="str">
        <f t="shared" si="0"/>
        <v/>
      </c>
      <c r="C89" s="5" t="str">
        <f t="shared" si="1"/>
        <v/>
      </c>
      <c r="D89" s="5" t="str">
        <f t="shared" si="2"/>
        <v/>
      </c>
      <c r="E89" s="5"/>
      <c r="F89" s="5"/>
      <c r="G89" s="5"/>
      <c r="H89" s="12"/>
      <c r="I89" s="5"/>
    </row>
    <row r="90" spans="1:9" s="3" customFormat="1" x14ac:dyDescent="0.2">
      <c r="A90" s="4">
        <v>29</v>
      </c>
      <c r="B90" s="5" t="str">
        <f t="shared" si="0"/>
        <v/>
      </c>
      <c r="C90" s="5" t="str">
        <f t="shared" si="1"/>
        <v/>
      </c>
      <c r="D90" s="5" t="str">
        <f t="shared" si="2"/>
        <v/>
      </c>
      <c r="E90" s="5"/>
      <c r="F90" s="5"/>
      <c r="G90" s="5"/>
      <c r="H90" s="12"/>
      <c r="I90" s="5"/>
    </row>
    <row r="91" spans="1:9" s="3" customFormat="1" x14ac:dyDescent="0.2">
      <c r="A91" s="4">
        <v>30</v>
      </c>
      <c r="B91" s="5" t="str">
        <f t="shared" si="0"/>
        <v/>
      </c>
      <c r="C91" s="5" t="str">
        <f t="shared" si="1"/>
        <v/>
      </c>
      <c r="D91" s="5" t="str">
        <f t="shared" si="2"/>
        <v/>
      </c>
      <c r="E91" s="5"/>
      <c r="F91" s="5"/>
      <c r="G91" s="5"/>
      <c r="H91" s="12"/>
      <c r="I91" s="5"/>
    </row>
    <row r="92" spans="1:9" s="3" customFormat="1" x14ac:dyDescent="0.2">
      <c r="A92" s="4">
        <v>31</v>
      </c>
      <c r="B92" s="5" t="str">
        <f t="shared" si="0"/>
        <v/>
      </c>
      <c r="C92" s="5" t="str">
        <f t="shared" si="1"/>
        <v/>
      </c>
      <c r="D92" s="5" t="str">
        <f t="shared" si="2"/>
        <v/>
      </c>
      <c r="E92" s="5"/>
      <c r="F92" s="5"/>
      <c r="G92" s="5"/>
      <c r="H92" s="12"/>
      <c r="I92" s="5"/>
    </row>
    <row r="93" spans="1:9" s="3" customFormat="1" x14ac:dyDescent="0.2">
      <c r="A93" s="4">
        <v>32</v>
      </c>
      <c r="B93" s="5" t="str">
        <f t="shared" si="0"/>
        <v/>
      </c>
      <c r="C93" s="5" t="str">
        <f t="shared" si="1"/>
        <v/>
      </c>
      <c r="D93" s="5" t="str">
        <f t="shared" si="2"/>
        <v/>
      </c>
      <c r="E93" s="5"/>
      <c r="F93" s="5"/>
      <c r="G93" s="5"/>
      <c r="H93" s="12"/>
      <c r="I93" s="5"/>
    </row>
    <row r="94" spans="1:9" s="3" customFormat="1" x14ac:dyDescent="0.2">
      <c r="A94" s="3">
        <v>33</v>
      </c>
      <c r="B94" s="5" t="str">
        <f t="shared" ref="B94:B111" si="3">B39</f>
        <v/>
      </c>
      <c r="C94" s="5" t="str">
        <f t="shared" ref="C94:C111" si="4">F39</f>
        <v/>
      </c>
      <c r="D94" s="5" t="str">
        <f t="shared" ref="D94:D111" si="5">J39</f>
        <v/>
      </c>
      <c r="E94" s="5"/>
      <c r="F94" s="5"/>
      <c r="G94" s="5"/>
      <c r="H94" s="12"/>
      <c r="I94" s="5"/>
    </row>
    <row r="95" spans="1:9" s="3" customFormat="1" x14ac:dyDescent="0.2">
      <c r="A95" s="4">
        <v>34</v>
      </c>
      <c r="B95" s="5" t="str">
        <f t="shared" si="3"/>
        <v/>
      </c>
      <c r="C95" s="5" t="str">
        <f t="shared" si="4"/>
        <v/>
      </c>
      <c r="D95" s="5" t="str">
        <f t="shared" si="5"/>
        <v/>
      </c>
      <c r="E95" s="5"/>
      <c r="F95" s="5"/>
      <c r="G95" s="5"/>
      <c r="H95" s="12"/>
      <c r="I95" s="5"/>
    </row>
    <row r="96" spans="1:9" s="3" customFormat="1" x14ac:dyDescent="0.2">
      <c r="A96" s="4">
        <v>35</v>
      </c>
      <c r="B96" s="5" t="str">
        <f t="shared" si="3"/>
        <v/>
      </c>
      <c r="C96" s="5" t="str">
        <f t="shared" si="4"/>
        <v/>
      </c>
      <c r="D96" s="5" t="str">
        <f t="shared" si="5"/>
        <v/>
      </c>
      <c r="E96" s="5"/>
      <c r="F96" s="5"/>
      <c r="G96" s="5"/>
      <c r="H96" s="12"/>
      <c r="I96" s="5"/>
    </row>
    <row r="97" spans="1:9" s="3" customFormat="1" x14ac:dyDescent="0.2">
      <c r="A97" s="4">
        <v>36</v>
      </c>
      <c r="B97" s="5" t="str">
        <f t="shared" si="3"/>
        <v/>
      </c>
      <c r="C97" s="5" t="str">
        <f t="shared" si="4"/>
        <v/>
      </c>
      <c r="D97" s="5" t="str">
        <f t="shared" si="5"/>
        <v/>
      </c>
      <c r="E97" s="5"/>
      <c r="F97" s="5"/>
      <c r="G97" s="5"/>
      <c r="H97" s="12"/>
      <c r="I97" s="5"/>
    </row>
    <row r="98" spans="1:9" s="3" customFormat="1" x14ac:dyDescent="0.2">
      <c r="A98" s="4">
        <v>37</v>
      </c>
      <c r="B98" s="5" t="str">
        <f t="shared" si="3"/>
        <v/>
      </c>
      <c r="C98" s="5" t="str">
        <f t="shared" si="4"/>
        <v/>
      </c>
      <c r="D98" s="5" t="str">
        <f t="shared" si="5"/>
        <v/>
      </c>
      <c r="E98" s="5"/>
      <c r="F98" s="5"/>
      <c r="G98" s="5"/>
      <c r="H98" s="12"/>
      <c r="I98" s="5"/>
    </row>
    <row r="99" spans="1:9" s="3" customFormat="1" x14ac:dyDescent="0.2">
      <c r="A99" s="4">
        <v>38</v>
      </c>
      <c r="B99" s="5" t="str">
        <f t="shared" si="3"/>
        <v/>
      </c>
      <c r="C99" s="5" t="str">
        <f t="shared" si="4"/>
        <v/>
      </c>
      <c r="D99" s="5" t="str">
        <f t="shared" si="5"/>
        <v/>
      </c>
      <c r="E99" s="5"/>
      <c r="F99" s="5"/>
      <c r="G99" s="5"/>
      <c r="H99" s="12"/>
      <c r="I99" s="5"/>
    </row>
    <row r="100" spans="1:9" s="3" customFormat="1" x14ac:dyDescent="0.2">
      <c r="A100" s="4">
        <v>39</v>
      </c>
      <c r="B100" s="5" t="str">
        <f t="shared" si="3"/>
        <v/>
      </c>
      <c r="C100" s="5" t="str">
        <f t="shared" si="4"/>
        <v/>
      </c>
      <c r="D100" s="5" t="str">
        <f t="shared" si="5"/>
        <v/>
      </c>
      <c r="E100" s="5"/>
      <c r="F100" s="5"/>
      <c r="G100" s="5"/>
      <c r="H100" s="12"/>
      <c r="I100" s="5"/>
    </row>
    <row r="101" spans="1:9" s="3" customFormat="1" x14ac:dyDescent="0.2">
      <c r="A101" s="4">
        <v>40</v>
      </c>
      <c r="B101" s="5" t="str">
        <f t="shared" si="3"/>
        <v/>
      </c>
      <c r="C101" s="5" t="str">
        <f t="shared" si="4"/>
        <v/>
      </c>
      <c r="D101" s="5" t="str">
        <f t="shared" si="5"/>
        <v/>
      </c>
      <c r="E101" s="5"/>
      <c r="F101" s="5"/>
      <c r="G101" s="5"/>
      <c r="H101" s="12"/>
      <c r="I101" s="5"/>
    </row>
    <row r="102" spans="1:9" s="3" customFormat="1" x14ac:dyDescent="0.2">
      <c r="A102" s="4">
        <v>41</v>
      </c>
      <c r="B102" s="5" t="str">
        <f t="shared" si="3"/>
        <v/>
      </c>
      <c r="C102" s="5" t="str">
        <f t="shared" si="4"/>
        <v/>
      </c>
      <c r="D102" s="5" t="str">
        <f t="shared" si="5"/>
        <v/>
      </c>
      <c r="E102" s="5"/>
      <c r="F102" s="5"/>
      <c r="G102" s="5"/>
      <c r="H102" s="12"/>
      <c r="I102" s="5"/>
    </row>
    <row r="103" spans="1:9" s="3" customFormat="1" x14ac:dyDescent="0.2">
      <c r="A103" s="4">
        <v>42</v>
      </c>
      <c r="B103" s="5" t="str">
        <f t="shared" si="3"/>
        <v/>
      </c>
      <c r="C103" s="5" t="str">
        <f t="shared" si="4"/>
        <v/>
      </c>
      <c r="D103" s="5" t="str">
        <f t="shared" si="5"/>
        <v/>
      </c>
      <c r="E103" s="5"/>
      <c r="F103" s="5"/>
      <c r="G103" s="5"/>
      <c r="H103" s="12"/>
      <c r="I103" s="5"/>
    </row>
    <row r="104" spans="1:9" s="3" customFormat="1" x14ac:dyDescent="0.2">
      <c r="A104" s="4">
        <v>43</v>
      </c>
      <c r="B104" s="5" t="str">
        <f t="shared" si="3"/>
        <v/>
      </c>
      <c r="C104" s="5" t="str">
        <f t="shared" si="4"/>
        <v/>
      </c>
      <c r="D104" s="5" t="str">
        <f t="shared" si="5"/>
        <v/>
      </c>
      <c r="E104" s="5"/>
      <c r="F104" s="5"/>
      <c r="G104" s="5"/>
      <c r="H104" s="12"/>
      <c r="I104" s="5"/>
    </row>
    <row r="105" spans="1:9" s="3" customFormat="1" x14ac:dyDescent="0.2">
      <c r="A105" s="3">
        <v>44</v>
      </c>
      <c r="B105" s="5" t="str">
        <f t="shared" si="3"/>
        <v/>
      </c>
      <c r="C105" s="5" t="str">
        <f t="shared" si="4"/>
        <v/>
      </c>
      <c r="D105" s="5" t="str">
        <f t="shared" si="5"/>
        <v/>
      </c>
      <c r="E105" s="5"/>
      <c r="F105" s="5"/>
      <c r="G105" s="5"/>
      <c r="H105" s="12"/>
      <c r="I105" s="5"/>
    </row>
    <row r="106" spans="1:9" s="3" customFormat="1" x14ac:dyDescent="0.2">
      <c r="A106" s="4">
        <v>45</v>
      </c>
      <c r="B106" s="5" t="str">
        <f t="shared" si="3"/>
        <v/>
      </c>
      <c r="C106" s="5" t="str">
        <f t="shared" si="4"/>
        <v/>
      </c>
      <c r="D106" s="5" t="str">
        <f t="shared" si="5"/>
        <v/>
      </c>
      <c r="E106" s="5"/>
      <c r="F106" s="5"/>
      <c r="G106" s="5"/>
      <c r="H106" s="12"/>
      <c r="I106" s="5"/>
    </row>
    <row r="107" spans="1:9" s="3" customFormat="1" x14ac:dyDescent="0.2">
      <c r="A107" s="4">
        <v>46</v>
      </c>
      <c r="B107" s="5" t="str">
        <f t="shared" si="3"/>
        <v/>
      </c>
      <c r="C107" s="5" t="str">
        <f t="shared" si="4"/>
        <v/>
      </c>
      <c r="D107" s="5" t="str">
        <f t="shared" si="5"/>
        <v/>
      </c>
      <c r="E107" s="5"/>
      <c r="F107" s="5"/>
      <c r="G107" s="5"/>
      <c r="H107" s="12"/>
      <c r="I107" s="5"/>
    </row>
    <row r="108" spans="1:9" s="3" customFormat="1" x14ac:dyDescent="0.2">
      <c r="A108" s="4">
        <v>47</v>
      </c>
      <c r="B108" s="5" t="str">
        <f t="shared" si="3"/>
        <v/>
      </c>
      <c r="C108" s="5" t="str">
        <f t="shared" si="4"/>
        <v/>
      </c>
      <c r="D108" s="5" t="str">
        <f t="shared" si="5"/>
        <v/>
      </c>
      <c r="E108" s="5"/>
      <c r="F108" s="5"/>
      <c r="G108" s="5"/>
      <c r="H108" s="12"/>
      <c r="I108" s="5"/>
    </row>
    <row r="109" spans="1:9" s="3" customFormat="1" x14ac:dyDescent="0.2">
      <c r="A109" s="4">
        <v>48</v>
      </c>
      <c r="B109" s="5" t="str">
        <f t="shared" si="3"/>
        <v/>
      </c>
      <c r="C109" s="5" t="str">
        <f t="shared" si="4"/>
        <v/>
      </c>
      <c r="D109" s="5" t="str">
        <f t="shared" si="5"/>
        <v/>
      </c>
      <c r="E109" s="5"/>
      <c r="F109" s="5"/>
      <c r="G109" s="5"/>
      <c r="H109" s="12"/>
      <c r="I109" s="5"/>
    </row>
    <row r="110" spans="1:9" s="3" customFormat="1" x14ac:dyDescent="0.2">
      <c r="A110" s="4">
        <v>49</v>
      </c>
      <c r="B110" s="5" t="str">
        <f t="shared" si="3"/>
        <v/>
      </c>
      <c r="C110" s="5" t="str">
        <f t="shared" si="4"/>
        <v/>
      </c>
      <c r="D110" s="5" t="str">
        <f t="shared" si="5"/>
        <v/>
      </c>
      <c r="E110" s="5"/>
      <c r="F110" s="5"/>
      <c r="G110" s="5"/>
      <c r="H110" s="12"/>
      <c r="I110" s="5"/>
    </row>
    <row r="111" spans="1:9" s="3" customFormat="1" x14ac:dyDescent="0.2">
      <c r="A111" s="4">
        <v>50</v>
      </c>
      <c r="B111" s="5" t="str">
        <f t="shared" si="3"/>
        <v/>
      </c>
      <c r="C111" s="5" t="str">
        <f t="shared" si="4"/>
        <v/>
      </c>
      <c r="D111" s="5" t="str">
        <f t="shared" si="5"/>
        <v/>
      </c>
      <c r="E111" s="5"/>
      <c r="F111" s="5"/>
      <c r="G111" s="5"/>
      <c r="H111" s="12"/>
      <c r="I111" s="5"/>
    </row>
    <row r="112" spans="1:9" s="3" customFormat="1" x14ac:dyDescent="0.2">
      <c r="H112" s="12"/>
    </row>
    <row r="113" spans="1:12" s="6" customFormat="1" x14ac:dyDescent="0.2">
      <c r="A113" s="39"/>
      <c r="B113" s="38"/>
      <c r="H113" s="11"/>
    </row>
    <row r="114" spans="1:12" s="6" customFormat="1" hidden="1" x14ac:dyDescent="0.2">
      <c r="H114" s="11"/>
    </row>
    <row r="115" spans="1:12" hidden="1" x14ac:dyDescent="0.2">
      <c r="A115" s="3"/>
      <c r="B115" s="27"/>
      <c r="C115" s="27" t="s">
        <v>66</v>
      </c>
      <c r="D115" s="27" t="s">
        <v>67</v>
      </c>
      <c r="E115" s="27" t="s">
        <v>68</v>
      </c>
      <c r="F115" s="26"/>
      <c r="G115" s="26"/>
      <c r="I115" s="6"/>
      <c r="J115" s="6"/>
      <c r="K115" s="6"/>
      <c r="L115" s="6"/>
    </row>
    <row r="116" spans="1:12" hidden="1" x14ac:dyDescent="0.2">
      <c r="A116" s="3"/>
      <c r="B116" s="3" t="str">
        <f>A6</f>
        <v>0. Jahr</v>
      </c>
      <c r="C116" s="5">
        <f>B6</f>
        <v>0</v>
      </c>
      <c r="D116" s="5">
        <f>F6</f>
        <v>10</v>
      </c>
      <c r="E116" s="5">
        <f>J6</f>
        <v>0</v>
      </c>
      <c r="F116" s="6"/>
      <c r="I116" s="6"/>
      <c r="J116" s="6"/>
      <c r="K116" s="6"/>
      <c r="L116" s="6"/>
    </row>
    <row r="117" spans="1:12" hidden="1" x14ac:dyDescent="0.2">
      <c r="A117" s="3"/>
      <c r="B117" s="3" t="str">
        <f t="shared" ref="B117:B148" si="6">A7</f>
        <v>1. Jahr</v>
      </c>
      <c r="C117" s="12">
        <f t="shared" ref="C117:C148" si="7">IF(B7="",C116,B7)</f>
        <v>0</v>
      </c>
      <c r="D117" s="12">
        <f t="shared" ref="D117:D148" si="8">IF(F7="",D116,F7)</f>
        <v>10</v>
      </c>
      <c r="E117" s="12">
        <f t="shared" ref="E117:E148" si="9">IF(J7="",E116,J7)</f>
        <v>0</v>
      </c>
      <c r="F117" s="6"/>
      <c r="I117" s="6"/>
      <c r="J117" s="6"/>
      <c r="K117" s="6"/>
      <c r="L117" s="6"/>
    </row>
    <row r="118" spans="1:12" hidden="1" x14ac:dyDescent="0.2">
      <c r="A118" s="3"/>
      <c r="B118" s="3" t="str">
        <f t="shared" si="6"/>
        <v>2. Jahr</v>
      </c>
      <c r="C118" s="12">
        <f t="shared" si="7"/>
        <v>0</v>
      </c>
      <c r="D118" s="12">
        <f t="shared" si="8"/>
        <v>10</v>
      </c>
      <c r="E118" s="12">
        <f t="shared" si="9"/>
        <v>0</v>
      </c>
      <c r="F118" s="6"/>
      <c r="I118" s="6"/>
      <c r="J118" s="6"/>
      <c r="K118" s="6"/>
      <c r="L118" s="6"/>
    </row>
    <row r="119" spans="1:12" hidden="1" x14ac:dyDescent="0.2">
      <c r="A119" s="3"/>
      <c r="B119" s="3" t="str">
        <f t="shared" si="6"/>
        <v>3. Jahr</v>
      </c>
      <c r="C119" s="12">
        <f t="shared" si="7"/>
        <v>0</v>
      </c>
      <c r="D119" s="12">
        <f t="shared" si="8"/>
        <v>10</v>
      </c>
      <c r="E119" s="12">
        <f t="shared" si="9"/>
        <v>0</v>
      </c>
      <c r="F119" s="6"/>
      <c r="I119" s="6"/>
      <c r="J119" s="6"/>
      <c r="K119" s="6"/>
      <c r="L119" s="6"/>
    </row>
    <row r="120" spans="1:12" hidden="1" x14ac:dyDescent="0.2">
      <c r="A120" s="3"/>
      <c r="B120" s="3" t="str">
        <f t="shared" si="6"/>
        <v>4. Jahr</v>
      </c>
      <c r="C120" s="12">
        <f t="shared" si="7"/>
        <v>0</v>
      </c>
      <c r="D120" s="12">
        <f t="shared" si="8"/>
        <v>10</v>
      </c>
      <c r="E120" s="12">
        <f t="shared" si="9"/>
        <v>0</v>
      </c>
      <c r="F120" s="6"/>
      <c r="I120" s="6"/>
      <c r="J120" s="6"/>
      <c r="K120" s="6"/>
      <c r="L120" s="6"/>
    </row>
    <row r="121" spans="1:12" hidden="1" x14ac:dyDescent="0.2">
      <c r="A121" s="3"/>
      <c r="B121" s="3" t="str">
        <f t="shared" si="6"/>
        <v>5. Jahr</v>
      </c>
      <c r="C121" s="12">
        <f t="shared" si="7"/>
        <v>0</v>
      </c>
      <c r="D121" s="12">
        <f t="shared" si="8"/>
        <v>10</v>
      </c>
      <c r="E121" s="12">
        <f t="shared" si="9"/>
        <v>0</v>
      </c>
      <c r="F121" s="6"/>
      <c r="I121" s="6"/>
      <c r="J121" s="6"/>
      <c r="K121" s="6"/>
      <c r="L121" s="6"/>
    </row>
    <row r="122" spans="1:12" hidden="1" x14ac:dyDescent="0.2">
      <c r="A122" s="3"/>
      <c r="B122" s="3" t="str">
        <f t="shared" si="6"/>
        <v>6. Jahr</v>
      </c>
      <c r="C122" s="12">
        <f t="shared" si="7"/>
        <v>0</v>
      </c>
      <c r="D122" s="12">
        <f t="shared" si="8"/>
        <v>10</v>
      </c>
      <c r="E122" s="12">
        <f t="shared" si="9"/>
        <v>0</v>
      </c>
      <c r="F122" s="6"/>
      <c r="I122" s="6"/>
      <c r="J122" s="6"/>
      <c r="K122" s="6"/>
      <c r="L122" s="6"/>
    </row>
    <row r="123" spans="1:12" hidden="1" x14ac:dyDescent="0.2">
      <c r="A123" s="3"/>
      <c r="B123" s="3" t="str">
        <f t="shared" si="6"/>
        <v>7. Jahr</v>
      </c>
      <c r="C123" s="12">
        <f t="shared" si="7"/>
        <v>0</v>
      </c>
      <c r="D123" s="12">
        <f t="shared" si="8"/>
        <v>10</v>
      </c>
      <c r="E123" s="12">
        <f t="shared" si="9"/>
        <v>0</v>
      </c>
      <c r="F123" s="6"/>
      <c r="I123" s="6"/>
      <c r="J123" s="6"/>
      <c r="K123" s="6"/>
      <c r="L123" s="6"/>
    </row>
    <row r="124" spans="1:12" hidden="1" x14ac:dyDescent="0.2">
      <c r="A124" s="3"/>
      <c r="B124" s="3" t="str">
        <f t="shared" si="6"/>
        <v>8. Jahr</v>
      </c>
      <c r="C124" s="12">
        <f t="shared" si="7"/>
        <v>0</v>
      </c>
      <c r="D124" s="12">
        <f t="shared" si="8"/>
        <v>10</v>
      </c>
      <c r="E124" s="12">
        <f t="shared" si="9"/>
        <v>0</v>
      </c>
      <c r="F124" s="6"/>
      <c r="I124" s="6"/>
      <c r="J124" s="6"/>
      <c r="K124" s="6"/>
      <c r="L124" s="6"/>
    </row>
    <row r="125" spans="1:12" hidden="1" x14ac:dyDescent="0.2">
      <c r="A125" s="3"/>
      <c r="B125" s="3" t="str">
        <f t="shared" si="6"/>
        <v>9. Jahr</v>
      </c>
      <c r="C125" s="12">
        <f t="shared" si="7"/>
        <v>0</v>
      </c>
      <c r="D125" s="12">
        <f t="shared" si="8"/>
        <v>10</v>
      </c>
      <c r="E125" s="12">
        <f t="shared" si="9"/>
        <v>0</v>
      </c>
      <c r="F125" s="6"/>
      <c r="I125" s="6"/>
      <c r="J125" s="6"/>
      <c r="K125" s="6"/>
      <c r="L125" s="6"/>
    </row>
    <row r="126" spans="1:12" hidden="1" x14ac:dyDescent="0.2">
      <c r="A126" s="3"/>
      <c r="B126" s="3" t="str">
        <f t="shared" si="6"/>
        <v>10. Jahr</v>
      </c>
      <c r="C126" s="12">
        <f t="shared" si="7"/>
        <v>0</v>
      </c>
      <c r="D126" s="12">
        <f t="shared" si="8"/>
        <v>10</v>
      </c>
      <c r="E126" s="12">
        <f t="shared" si="9"/>
        <v>0</v>
      </c>
      <c r="F126" s="6"/>
      <c r="I126" s="6"/>
      <c r="J126" s="6"/>
      <c r="K126" s="6"/>
      <c r="L126" s="6"/>
    </row>
    <row r="127" spans="1:12" hidden="1" x14ac:dyDescent="0.2">
      <c r="A127" s="3"/>
      <c r="B127" s="3" t="str">
        <f t="shared" si="6"/>
        <v>11. Jahr</v>
      </c>
      <c r="C127" s="12">
        <f t="shared" si="7"/>
        <v>0</v>
      </c>
      <c r="D127" s="12">
        <f t="shared" si="8"/>
        <v>10</v>
      </c>
      <c r="E127" s="12">
        <f t="shared" si="9"/>
        <v>0</v>
      </c>
      <c r="F127" s="6"/>
      <c r="I127" s="6"/>
      <c r="J127" s="6"/>
      <c r="K127" s="6"/>
      <c r="L127" s="6"/>
    </row>
    <row r="128" spans="1:12" hidden="1" x14ac:dyDescent="0.2">
      <c r="A128" s="3"/>
      <c r="B128" s="3" t="str">
        <f t="shared" si="6"/>
        <v>12. Jahr</v>
      </c>
      <c r="C128" s="12">
        <f t="shared" si="7"/>
        <v>0</v>
      </c>
      <c r="D128" s="12">
        <f t="shared" si="8"/>
        <v>10</v>
      </c>
      <c r="E128" s="12">
        <f t="shared" si="9"/>
        <v>0</v>
      </c>
      <c r="F128" s="6"/>
      <c r="I128" s="6"/>
      <c r="J128" s="6"/>
      <c r="K128" s="6"/>
      <c r="L128" s="6"/>
    </row>
    <row r="129" spans="1:12" hidden="1" x14ac:dyDescent="0.2">
      <c r="A129" s="3"/>
      <c r="B129" s="3" t="str">
        <f t="shared" si="6"/>
        <v>13. Jahr</v>
      </c>
      <c r="C129" s="12">
        <f t="shared" si="7"/>
        <v>0</v>
      </c>
      <c r="D129" s="12">
        <f t="shared" si="8"/>
        <v>10</v>
      </c>
      <c r="E129" s="12">
        <f t="shared" si="9"/>
        <v>0</v>
      </c>
      <c r="F129" s="6"/>
      <c r="I129" s="6"/>
      <c r="J129" s="6"/>
      <c r="K129" s="6"/>
      <c r="L129" s="6"/>
    </row>
    <row r="130" spans="1:12" hidden="1" x14ac:dyDescent="0.2">
      <c r="A130" s="3"/>
      <c r="B130" s="3" t="str">
        <f t="shared" si="6"/>
        <v>14. Jahr</v>
      </c>
      <c r="C130" s="12">
        <f t="shared" si="7"/>
        <v>0</v>
      </c>
      <c r="D130" s="12">
        <f t="shared" si="8"/>
        <v>10</v>
      </c>
      <c r="E130" s="12">
        <f t="shared" si="9"/>
        <v>0</v>
      </c>
      <c r="F130" s="6"/>
      <c r="I130" s="6"/>
      <c r="J130" s="6"/>
      <c r="K130" s="6"/>
      <c r="L130" s="6"/>
    </row>
    <row r="131" spans="1:12" hidden="1" x14ac:dyDescent="0.2">
      <c r="A131" s="3"/>
      <c r="B131" s="3" t="str">
        <f t="shared" si="6"/>
        <v>15. Jahr</v>
      </c>
      <c r="C131" s="12">
        <f t="shared" si="7"/>
        <v>0</v>
      </c>
      <c r="D131" s="12">
        <f t="shared" si="8"/>
        <v>10</v>
      </c>
      <c r="E131" s="12">
        <f t="shared" si="9"/>
        <v>0</v>
      </c>
      <c r="F131" s="6"/>
      <c r="I131" s="6"/>
      <c r="J131" s="6"/>
      <c r="K131" s="6"/>
      <c r="L131" s="6"/>
    </row>
    <row r="132" spans="1:12" hidden="1" x14ac:dyDescent="0.2">
      <c r="A132" s="3"/>
      <c r="B132" s="3" t="str">
        <f t="shared" si="6"/>
        <v>16. Jahr</v>
      </c>
      <c r="C132" s="12">
        <f t="shared" si="7"/>
        <v>0</v>
      </c>
      <c r="D132" s="12">
        <f t="shared" si="8"/>
        <v>10</v>
      </c>
      <c r="E132" s="12">
        <f t="shared" si="9"/>
        <v>0</v>
      </c>
      <c r="F132" s="6"/>
      <c r="I132" s="6"/>
      <c r="J132" s="6"/>
      <c r="K132" s="6"/>
      <c r="L132" s="6"/>
    </row>
    <row r="133" spans="1:12" hidden="1" x14ac:dyDescent="0.2">
      <c r="A133" s="3"/>
      <c r="B133" s="3" t="str">
        <f t="shared" si="6"/>
        <v>17. Jahr</v>
      </c>
      <c r="C133" s="12">
        <f t="shared" si="7"/>
        <v>0</v>
      </c>
      <c r="D133" s="12">
        <f t="shared" si="8"/>
        <v>10</v>
      </c>
      <c r="E133" s="12">
        <f t="shared" si="9"/>
        <v>0</v>
      </c>
      <c r="F133" s="6"/>
      <c r="I133" s="6"/>
      <c r="J133" s="6"/>
      <c r="K133" s="6"/>
      <c r="L133" s="6"/>
    </row>
    <row r="134" spans="1:12" hidden="1" x14ac:dyDescent="0.2">
      <c r="A134" s="3"/>
      <c r="B134" s="3" t="str">
        <f t="shared" si="6"/>
        <v>18. Jahr</v>
      </c>
      <c r="C134" s="12">
        <f t="shared" si="7"/>
        <v>0</v>
      </c>
      <c r="D134" s="12">
        <f t="shared" si="8"/>
        <v>10</v>
      </c>
      <c r="E134" s="12">
        <f t="shared" si="9"/>
        <v>0</v>
      </c>
      <c r="F134" s="6"/>
      <c r="I134" s="6"/>
      <c r="J134" s="6"/>
      <c r="K134" s="6"/>
      <c r="L134" s="6"/>
    </row>
    <row r="135" spans="1:12" hidden="1" x14ac:dyDescent="0.2">
      <c r="A135" s="3"/>
      <c r="B135" s="3" t="str">
        <f t="shared" si="6"/>
        <v>19. Jahr</v>
      </c>
      <c r="C135" s="12">
        <f t="shared" si="7"/>
        <v>0</v>
      </c>
      <c r="D135" s="12">
        <f t="shared" si="8"/>
        <v>10</v>
      </c>
      <c r="E135" s="12">
        <f t="shared" si="9"/>
        <v>0</v>
      </c>
      <c r="F135" s="6"/>
      <c r="I135" s="6"/>
      <c r="J135" s="6"/>
      <c r="K135" s="6"/>
      <c r="L135" s="6"/>
    </row>
    <row r="136" spans="1:12" hidden="1" x14ac:dyDescent="0.2">
      <c r="A136" s="3"/>
      <c r="B136" s="3" t="str">
        <f t="shared" si="6"/>
        <v>20. Jahr</v>
      </c>
      <c r="C136" s="12">
        <f t="shared" si="7"/>
        <v>0</v>
      </c>
      <c r="D136" s="12">
        <f t="shared" si="8"/>
        <v>10</v>
      </c>
      <c r="E136" s="12">
        <f t="shared" si="9"/>
        <v>0</v>
      </c>
      <c r="F136" s="6"/>
      <c r="I136" s="6"/>
      <c r="J136" s="6"/>
      <c r="K136" s="6"/>
      <c r="L136" s="6"/>
    </row>
    <row r="137" spans="1:12" hidden="1" x14ac:dyDescent="0.2">
      <c r="A137" s="3"/>
      <c r="B137" s="3" t="str">
        <f t="shared" si="6"/>
        <v>21. Jahr</v>
      </c>
      <c r="C137" s="12">
        <f t="shared" si="7"/>
        <v>0</v>
      </c>
      <c r="D137" s="12">
        <f t="shared" si="8"/>
        <v>10</v>
      </c>
      <c r="E137" s="12">
        <f t="shared" si="9"/>
        <v>0</v>
      </c>
      <c r="F137" s="6"/>
      <c r="I137" s="6"/>
      <c r="J137" s="6"/>
      <c r="K137" s="6"/>
      <c r="L137" s="6"/>
    </row>
    <row r="138" spans="1:12" hidden="1" x14ac:dyDescent="0.2">
      <c r="A138" s="3"/>
      <c r="B138" s="3" t="str">
        <f t="shared" si="6"/>
        <v>22. Jahr</v>
      </c>
      <c r="C138" s="12">
        <f t="shared" si="7"/>
        <v>0</v>
      </c>
      <c r="D138" s="12">
        <f t="shared" si="8"/>
        <v>10</v>
      </c>
      <c r="E138" s="12">
        <f t="shared" si="9"/>
        <v>0</v>
      </c>
      <c r="F138" s="6"/>
      <c r="I138" s="6"/>
      <c r="J138" s="6"/>
      <c r="K138" s="6"/>
      <c r="L138" s="6"/>
    </row>
    <row r="139" spans="1:12" hidden="1" x14ac:dyDescent="0.2">
      <c r="A139" s="3"/>
      <c r="B139" s="3" t="str">
        <f t="shared" si="6"/>
        <v>23. Jahr</v>
      </c>
      <c r="C139" s="12">
        <f t="shared" si="7"/>
        <v>0</v>
      </c>
      <c r="D139" s="12">
        <f t="shared" si="8"/>
        <v>10</v>
      </c>
      <c r="E139" s="12">
        <f t="shared" si="9"/>
        <v>0</v>
      </c>
      <c r="F139" s="6"/>
      <c r="I139" s="6"/>
      <c r="J139" s="6"/>
      <c r="K139" s="6"/>
      <c r="L139" s="6"/>
    </row>
    <row r="140" spans="1:12" hidden="1" x14ac:dyDescent="0.2">
      <c r="A140" s="3"/>
      <c r="B140" s="3" t="str">
        <f t="shared" si="6"/>
        <v>24. Jahr</v>
      </c>
      <c r="C140" s="12">
        <f t="shared" si="7"/>
        <v>0</v>
      </c>
      <c r="D140" s="12">
        <f t="shared" si="8"/>
        <v>10</v>
      </c>
      <c r="E140" s="12">
        <f t="shared" si="9"/>
        <v>0</v>
      </c>
      <c r="F140" s="6"/>
      <c r="I140" s="6"/>
      <c r="J140" s="6"/>
      <c r="K140" s="6"/>
      <c r="L140" s="6"/>
    </row>
    <row r="141" spans="1:12" hidden="1" x14ac:dyDescent="0.2">
      <c r="A141" s="3"/>
      <c r="B141" s="3" t="str">
        <f t="shared" si="6"/>
        <v>25. Jahr</v>
      </c>
      <c r="C141" s="12">
        <f t="shared" si="7"/>
        <v>0</v>
      </c>
      <c r="D141" s="12">
        <f t="shared" si="8"/>
        <v>10</v>
      </c>
      <c r="E141" s="12">
        <f t="shared" si="9"/>
        <v>0</v>
      </c>
      <c r="F141" s="6"/>
      <c r="I141" s="6"/>
      <c r="J141" s="6"/>
      <c r="K141" s="6"/>
      <c r="L141" s="6"/>
    </row>
    <row r="142" spans="1:12" hidden="1" x14ac:dyDescent="0.2">
      <c r="A142" s="3"/>
      <c r="B142" s="3" t="str">
        <f t="shared" si="6"/>
        <v>26. Jahr</v>
      </c>
      <c r="C142" s="12">
        <f t="shared" si="7"/>
        <v>0</v>
      </c>
      <c r="D142" s="12">
        <f t="shared" si="8"/>
        <v>10</v>
      </c>
      <c r="E142" s="12">
        <f t="shared" si="9"/>
        <v>0</v>
      </c>
      <c r="F142" s="6"/>
      <c r="I142" s="6"/>
      <c r="J142" s="6"/>
      <c r="K142" s="6"/>
      <c r="L142" s="6"/>
    </row>
    <row r="143" spans="1:12" hidden="1" x14ac:dyDescent="0.2">
      <c r="A143" s="3"/>
      <c r="B143" s="3" t="str">
        <f t="shared" si="6"/>
        <v>27. Jahr</v>
      </c>
      <c r="C143" s="12">
        <f t="shared" si="7"/>
        <v>0</v>
      </c>
      <c r="D143" s="12">
        <f t="shared" si="8"/>
        <v>10</v>
      </c>
      <c r="E143" s="12">
        <f t="shared" si="9"/>
        <v>0</v>
      </c>
      <c r="F143" s="6"/>
      <c r="I143" s="6"/>
      <c r="J143" s="6"/>
      <c r="K143" s="6"/>
      <c r="L143" s="6"/>
    </row>
    <row r="144" spans="1:12" hidden="1" x14ac:dyDescent="0.2">
      <c r="A144" s="3"/>
      <c r="B144" s="3" t="str">
        <f t="shared" si="6"/>
        <v>28. Jahr</v>
      </c>
      <c r="C144" s="12">
        <f t="shared" si="7"/>
        <v>0</v>
      </c>
      <c r="D144" s="12">
        <f t="shared" si="8"/>
        <v>10</v>
      </c>
      <c r="E144" s="12">
        <f t="shared" si="9"/>
        <v>0</v>
      </c>
      <c r="F144" s="6"/>
      <c r="I144" s="6"/>
      <c r="J144" s="6"/>
      <c r="K144" s="6"/>
      <c r="L144" s="6"/>
    </row>
    <row r="145" spans="1:12" hidden="1" x14ac:dyDescent="0.2">
      <c r="A145" s="3"/>
      <c r="B145" s="3" t="str">
        <f t="shared" si="6"/>
        <v>29. Jahr</v>
      </c>
      <c r="C145" s="12">
        <f t="shared" si="7"/>
        <v>0</v>
      </c>
      <c r="D145" s="12">
        <f t="shared" si="8"/>
        <v>10</v>
      </c>
      <c r="E145" s="12">
        <f t="shared" si="9"/>
        <v>0</v>
      </c>
      <c r="F145" s="6"/>
      <c r="I145" s="6"/>
      <c r="J145" s="6"/>
      <c r="K145" s="6"/>
      <c r="L145" s="6"/>
    </row>
    <row r="146" spans="1:12" hidden="1" x14ac:dyDescent="0.2">
      <c r="A146" s="3"/>
      <c r="B146" s="3" t="str">
        <f t="shared" si="6"/>
        <v>30. Jahr</v>
      </c>
      <c r="C146" s="12">
        <f t="shared" si="7"/>
        <v>0</v>
      </c>
      <c r="D146" s="12">
        <f t="shared" si="8"/>
        <v>10</v>
      </c>
      <c r="E146" s="12">
        <f t="shared" si="9"/>
        <v>0</v>
      </c>
      <c r="F146" s="6"/>
      <c r="I146" s="6"/>
      <c r="J146" s="6"/>
      <c r="K146" s="6"/>
      <c r="L146" s="6"/>
    </row>
    <row r="147" spans="1:12" hidden="1" x14ac:dyDescent="0.2">
      <c r="A147" s="3"/>
      <c r="B147" s="3" t="str">
        <f t="shared" si="6"/>
        <v>31. Jahr</v>
      </c>
      <c r="C147" s="12">
        <f t="shared" si="7"/>
        <v>0</v>
      </c>
      <c r="D147" s="12">
        <f t="shared" si="8"/>
        <v>10</v>
      </c>
      <c r="E147" s="12">
        <f t="shared" si="9"/>
        <v>0</v>
      </c>
      <c r="F147" s="6"/>
      <c r="I147" s="6"/>
      <c r="J147" s="6"/>
      <c r="K147" s="6"/>
      <c r="L147" s="6"/>
    </row>
    <row r="148" spans="1:12" hidden="1" x14ac:dyDescent="0.2">
      <c r="A148" s="3"/>
      <c r="B148" s="3" t="str">
        <f t="shared" si="6"/>
        <v>32. Jahr</v>
      </c>
      <c r="C148" s="12">
        <f t="shared" si="7"/>
        <v>0</v>
      </c>
      <c r="D148" s="12">
        <f t="shared" si="8"/>
        <v>10</v>
      </c>
      <c r="E148" s="12">
        <f t="shared" si="9"/>
        <v>0</v>
      </c>
      <c r="F148" s="6"/>
      <c r="I148" s="6"/>
      <c r="J148" s="6"/>
      <c r="K148" s="6"/>
      <c r="L148" s="6"/>
    </row>
    <row r="149" spans="1:12" hidden="1" x14ac:dyDescent="0.2">
      <c r="A149" s="3"/>
      <c r="B149" s="3" t="str">
        <f t="shared" ref="B149:B166" si="10">A39</f>
        <v>33. Jahr</v>
      </c>
      <c r="C149" s="12">
        <f t="shared" ref="C149:C166" si="11">IF(B39="",C148,B39)</f>
        <v>0</v>
      </c>
      <c r="D149" s="12">
        <f t="shared" ref="D149:D166" si="12">IF(F39="",D148,F39)</f>
        <v>10</v>
      </c>
      <c r="E149" s="12">
        <f t="shared" ref="E149:E166" si="13">IF(J39="",E148,J39)</f>
        <v>0</v>
      </c>
      <c r="F149" s="6"/>
      <c r="I149" s="6"/>
      <c r="J149" s="6"/>
      <c r="K149" s="6"/>
      <c r="L149" s="6"/>
    </row>
    <row r="150" spans="1:12" hidden="1" x14ac:dyDescent="0.2">
      <c r="A150" s="3"/>
      <c r="B150" s="3" t="str">
        <f t="shared" si="10"/>
        <v>34. Jahr</v>
      </c>
      <c r="C150" s="12">
        <f t="shared" si="11"/>
        <v>0</v>
      </c>
      <c r="D150" s="12">
        <f t="shared" si="12"/>
        <v>10</v>
      </c>
      <c r="E150" s="12">
        <f t="shared" si="13"/>
        <v>0</v>
      </c>
      <c r="F150" s="6"/>
      <c r="I150" s="6"/>
      <c r="J150" s="6"/>
      <c r="K150" s="6"/>
      <c r="L150" s="6"/>
    </row>
    <row r="151" spans="1:12" hidden="1" x14ac:dyDescent="0.2">
      <c r="A151" s="3"/>
      <c r="B151" s="3" t="str">
        <f t="shared" si="10"/>
        <v>35. Jahr</v>
      </c>
      <c r="C151" s="12">
        <f t="shared" si="11"/>
        <v>0</v>
      </c>
      <c r="D151" s="12">
        <f t="shared" si="12"/>
        <v>10</v>
      </c>
      <c r="E151" s="12">
        <f t="shared" si="13"/>
        <v>0</v>
      </c>
      <c r="F151" s="6"/>
      <c r="I151" s="6"/>
      <c r="J151" s="6"/>
      <c r="K151" s="6"/>
      <c r="L151" s="6"/>
    </row>
    <row r="152" spans="1:12" hidden="1" x14ac:dyDescent="0.2">
      <c r="A152" s="3"/>
      <c r="B152" s="3" t="str">
        <f t="shared" si="10"/>
        <v>36. Jahr</v>
      </c>
      <c r="C152" s="12">
        <f t="shared" si="11"/>
        <v>0</v>
      </c>
      <c r="D152" s="12">
        <f t="shared" si="12"/>
        <v>10</v>
      </c>
      <c r="E152" s="12">
        <f t="shared" si="13"/>
        <v>0</v>
      </c>
      <c r="F152" s="6"/>
      <c r="I152" s="6"/>
      <c r="J152" s="6"/>
      <c r="K152" s="6"/>
      <c r="L152" s="6"/>
    </row>
    <row r="153" spans="1:12" hidden="1" x14ac:dyDescent="0.2">
      <c r="A153" s="3"/>
      <c r="B153" s="3" t="str">
        <f t="shared" si="10"/>
        <v>37. Jahr</v>
      </c>
      <c r="C153" s="12">
        <f t="shared" si="11"/>
        <v>0</v>
      </c>
      <c r="D153" s="12">
        <f t="shared" si="12"/>
        <v>10</v>
      </c>
      <c r="E153" s="12">
        <f t="shared" si="13"/>
        <v>0</v>
      </c>
      <c r="F153" s="6"/>
      <c r="I153" s="6"/>
      <c r="J153" s="6"/>
      <c r="K153" s="6"/>
      <c r="L153" s="6"/>
    </row>
    <row r="154" spans="1:12" hidden="1" x14ac:dyDescent="0.2">
      <c r="A154" s="3"/>
      <c r="B154" s="3" t="str">
        <f t="shared" si="10"/>
        <v>38. Jahr</v>
      </c>
      <c r="C154" s="12">
        <f t="shared" si="11"/>
        <v>0</v>
      </c>
      <c r="D154" s="12">
        <f t="shared" si="12"/>
        <v>10</v>
      </c>
      <c r="E154" s="12">
        <f t="shared" si="13"/>
        <v>0</v>
      </c>
      <c r="F154" s="6"/>
      <c r="I154" s="6"/>
      <c r="J154" s="6"/>
      <c r="K154" s="6"/>
      <c r="L154" s="6"/>
    </row>
    <row r="155" spans="1:12" hidden="1" x14ac:dyDescent="0.2">
      <c r="A155" s="3"/>
      <c r="B155" s="3" t="str">
        <f t="shared" si="10"/>
        <v>39. Jahr</v>
      </c>
      <c r="C155" s="12">
        <f t="shared" si="11"/>
        <v>0</v>
      </c>
      <c r="D155" s="12">
        <f t="shared" si="12"/>
        <v>10</v>
      </c>
      <c r="E155" s="12">
        <f t="shared" si="13"/>
        <v>0</v>
      </c>
      <c r="F155" s="6"/>
      <c r="I155" s="6"/>
      <c r="J155" s="6"/>
      <c r="K155" s="6"/>
      <c r="L155" s="6"/>
    </row>
    <row r="156" spans="1:12" hidden="1" x14ac:dyDescent="0.2">
      <c r="A156" s="3"/>
      <c r="B156" s="3" t="str">
        <f t="shared" si="10"/>
        <v>40. Jahr</v>
      </c>
      <c r="C156" s="12">
        <f t="shared" si="11"/>
        <v>0</v>
      </c>
      <c r="D156" s="12">
        <f t="shared" si="12"/>
        <v>10</v>
      </c>
      <c r="E156" s="12">
        <f t="shared" si="13"/>
        <v>0</v>
      </c>
      <c r="F156" s="6"/>
      <c r="I156" s="6"/>
      <c r="J156" s="6"/>
      <c r="K156" s="6"/>
      <c r="L156" s="6"/>
    </row>
    <row r="157" spans="1:12" hidden="1" x14ac:dyDescent="0.2">
      <c r="A157" s="3"/>
      <c r="B157" s="3" t="str">
        <f t="shared" si="10"/>
        <v>41. Jahr</v>
      </c>
      <c r="C157" s="12">
        <f t="shared" si="11"/>
        <v>0</v>
      </c>
      <c r="D157" s="12">
        <f t="shared" si="12"/>
        <v>10</v>
      </c>
      <c r="E157" s="12">
        <f t="shared" si="13"/>
        <v>0</v>
      </c>
      <c r="F157" s="6"/>
      <c r="I157" s="6"/>
      <c r="J157" s="6"/>
      <c r="K157" s="6"/>
      <c r="L157" s="6"/>
    </row>
    <row r="158" spans="1:12" hidden="1" x14ac:dyDescent="0.2">
      <c r="A158" s="3"/>
      <c r="B158" s="3" t="str">
        <f t="shared" si="10"/>
        <v>42. Jahr</v>
      </c>
      <c r="C158" s="12">
        <f t="shared" si="11"/>
        <v>0</v>
      </c>
      <c r="D158" s="12">
        <f t="shared" si="12"/>
        <v>10</v>
      </c>
      <c r="E158" s="12">
        <f t="shared" si="13"/>
        <v>0</v>
      </c>
      <c r="F158" s="6"/>
      <c r="I158" s="6"/>
      <c r="J158" s="6"/>
      <c r="K158" s="6"/>
      <c r="L158" s="6"/>
    </row>
    <row r="159" spans="1:12" hidden="1" x14ac:dyDescent="0.2">
      <c r="A159" s="3"/>
      <c r="B159" s="3" t="str">
        <f t="shared" si="10"/>
        <v>43. Jahr</v>
      </c>
      <c r="C159" s="12">
        <f t="shared" si="11"/>
        <v>0</v>
      </c>
      <c r="D159" s="12">
        <f t="shared" si="12"/>
        <v>10</v>
      </c>
      <c r="E159" s="12">
        <f t="shared" si="13"/>
        <v>0</v>
      </c>
      <c r="F159" s="6"/>
      <c r="I159" s="6"/>
      <c r="J159" s="6"/>
      <c r="K159" s="6"/>
      <c r="L159" s="6"/>
    </row>
    <row r="160" spans="1:12" hidden="1" x14ac:dyDescent="0.2">
      <c r="A160" s="3"/>
      <c r="B160" s="3" t="str">
        <f t="shared" si="10"/>
        <v>44. Jahr</v>
      </c>
      <c r="C160" s="12">
        <f t="shared" si="11"/>
        <v>0</v>
      </c>
      <c r="D160" s="12">
        <f t="shared" si="12"/>
        <v>10</v>
      </c>
      <c r="E160" s="12">
        <f t="shared" si="13"/>
        <v>0</v>
      </c>
      <c r="F160" s="6"/>
      <c r="I160" s="6"/>
      <c r="J160" s="6"/>
      <c r="K160" s="6"/>
      <c r="L160" s="6"/>
    </row>
    <row r="161" spans="1:12" hidden="1" x14ac:dyDescent="0.2">
      <c r="A161" s="3"/>
      <c r="B161" s="3" t="str">
        <f t="shared" si="10"/>
        <v>45. Jahr</v>
      </c>
      <c r="C161" s="12">
        <f t="shared" si="11"/>
        <v>0</v>
      </c>
      <c r="D161" s="12">
        <f t="shared" si="12"/>
        <v>10</v>
      </c>
      <c r="E161" s="12">
        <f t="shared" si="13"/>
        <v>0</v>
      </c>
      <c r="F161" s="6"/>
      <c r="I161" s="6"/>
      <c r="J161" s="6"/>
      <c r="K161" s="6"/>
      <c r="L161" s="6"/>
    </row>
    <row r="162" spans="1:12" hidden="1" x14ac:dyDescent="0.2">
      <c r="A162" s="3"/>
      <c r="B162" s="3" t="str">
        <f t="shared" si="10"/>
        <v>46. Jahr</v>
      </c>
      <c r="C162" s="12">
        <f t="shared" si="11"/>
        <v>0</v>
      </c>
      <c r="D162" s="12">
        <f t="shared" si="12"/>
        <v>10</v>
      </c>
      <c r="E162" s="12">
        <f t="shared" si="13"/>
        <v>0</v>
      </c>
      <c r="F162" s="6"/>
      <c r="I162" s="6"/>
      <c r="J162" s="6"/>
      <c r="K162" s="6"/>
      <c r="L162" s="6"/>
    </row>
    <row r="163" spans="1:12" hidden="1" x14ac:dyDescent="0.2">
      <c r="A163" s="3"/>
      <c r="B163" s="3" t="str">
        <f t="shared" si="10"/>
        <v>47. Jahr</v>
      </c>
      <c r="C163" s="12">
        <f t="shared" si="11"/>
        <v>0</v>
      </c>
      <c r="D163" s="12">
        <f t="shared" si="12"/>
        <v>10</v>
      </c>
      <c r="E163" s="12">
        <f t="shared" si="13"/>
        <v>0</v>
      </c>
      <c r="F163" s="6"/>
      <c r="I163" s="6"/>
      <c r="J163" s="6"/>
      <c r="K163" s="6"/>
      <c r="L163" s="6"/>
    </row>
    <row r="164" spans="1:12" hidden="1" x14ac:dyDescent="0.2">
      <c r="A164" s="3"/>
      <c r="B164" s="3" t="str">
        <f t="shared" si="10"/>
        <v>48. Jahr</v>
      </c>
      <c r="C164" s="12">
        <f t="shared" si="11"/>
        <v>0</v>
      </c>
      <c r="D164" s="12">
        <f t="shared" si="12"/>
        <v>10</v>
      </c>
      <c r="E164" s="12">
        <f t="shared" si="13"/>
        <v>0</v>
      </c>
      <c r="F164" s="6"/>
      <c r="I164" s="6"/>
      <c r="J164" s="6"/>
      <c r="K164" s="6"/>
      <c r="L164" s="6"/>
    </row>
    <row r="165" spans="1:12" hidden="1" x14ac:dyDescent="0.2">
      <c r="A165" s="3"/>
      <c r="B165" s="3" t="str">
        <f t="shared" si="10"/>
        <v>49. Jahr</v>
      </c>
      <c r="C165" s="12">
        <f t="shared" si="11"/>
        <v>0</v>
      </c>
      <c r="D165" s="12">
        <f t="shared" si="12"/>
        <v>10</v>
      </c>
      <c r="E165" s="12">
        <f t="shared" si="13"/>
        <v>0</v>
      </c>
      <c r="F165" s="6"/>
      <c r="I165" s="6"/>
      <c r="J165" s="6"/>
      <c r="K165" s="6"/>
      <c r="L165" s="6"/>
    </row>
    <row r="166" spans="1:12" hidden="1" x14ac:dyDescent="0.2">
      <c r="A166" s="3"/>
      <c r="B166" s="3" t="str">
        <f t="shared" si="10"/>
        <v>50. Jahr</v>
      </c>
      <c r="C166" s="12">
        <f t="shared" si="11"/>
        <v>0</v>
      </c>
      <c r="D166" s="12">
        <f t="shared" si="12"/>
        <v>10</v>
      </c>
      <c r="E166" s="12">
        <f t="shared" si="13"/>
        <v>0</v>
      </c>
      <c r="F166" s="6"/>
      <c r="I166" s="6"/>
      <c r="J166" s="6"/>
      <c r="K166" s="6"/>
      <c r="L166" s="6"/>
    </row>
    <row r="167" spans="1:12" hidden="1" x14ac:dyDescent="0.2">
      <c r="A167" s="3"/>
      <c r="B167" s="3"/>
      <c r="C167" s="3"/>
      <c r="D167" s="3"/>
      <c r="E167" s="3"/>
      <c r="F167" s="6"/>
      <c r="G167" s="6"/>
      <c r="I167" s="6"/>
      <c r="J167" s="6"/>
      <c r="K167" s="6"/>
      <c r="L167" s="6"/>
    </row>
    <row r="168" spans="1:12" hidden="1" x14ac:dyDescent="0.2">
      <c r="A168" s="3"/>
      <c r="B168" s="3"/>
      <c r="C168" s="3"/>
      <c r="D168" s="3"/>
      <c r="E168" s="3"/>
      <c r="F168" s="6"/>
      <c r="G168" s="6"/>
      <c r="I168" s="6"/>
      <c r="J168" s="6"/>
      <c r="K168" s="6"/>
      <c r="L168" s="6"/>
    </row>
    <row r="169" spans="1:12" hidden="1" x14ac:dyDescent="0.2">
      <c r="A169" s="3"/>
      <c r="B169" s="3"/>
      <c r="C169" s="3"/>
      <c r="D169" s="3"/>
      <c r="E169" s="3"/>
      <c r="F169" s="6"/>
      <c r="G169" s="6"/>
      <c r="I169" s="6"/>
      <c r="J169" s="6"/>
      <c r="K169" s="6"/>
      <c r="L169" s="6"/>
    </row>
    <row r="170" spans="1:12" hidden="1" x14ac:dyDescent="0.2">
      <c r="A170" s="3"/>
      <c r="B170" s="3"/>
      <c r="C170" s="3"/>
      <c r="D170" s="3"/>
      <c r="E170" s="3"/>
      <c r="F170" s="6"/>
      <c r="G170" s="6"/>
      <c r="I170" s="6"/>
      <c r="J170" s="6"/>
      <c r="K170" s="6"/>
      <c r="L170" s="6"/>
    </row>
    <row r="171" spans="1:12" hidden="1" x14ac:dyDescent="0.2">
      <c r="A171" s="3"/>
      <c r="B171" s="3"/>
      <c r="C171" s="3"/>
      <c r="D171" s="3"/>
      <c r="E171" s="3"/>
      <c r="F171" s="6"/>
      <c r="G171" s="6"/>
      <c r="I171" s="6"/>
      <c r="J171" s="6"/>
      <c r="K171" s="6"/>
      <c r="L171" s="6"/>
    </row>
    <row r="172" spans="1:12" hidden="1" x14ac:dyDescent="0.2">
      <c r="A172" s="3"/>
      <c r="B172" s="3"/>
      <c r="C172" s="3"/>
      <c r="D172" s="3"/>
      <c r="E172" s="3"/>
      <c r="F172" s="6"/>
      <c r="G172" s="6"/>
      <c r="I172" s="6"/>
      <c r="J172" s="6"/>
      <c r="K172" s="6"/>
      <c r="L172" s="6"/>
    </row>
    <row r="173" spans="1:12" hidden="1" x14ac:dyDescent="0.2">
      <c r="A173" s="3"/>
      <c r="B173" s="3"/>
      <c r="C173" s="3"/>
      <c r="D173" s="3"/>
      <c r="E173" s="3"/>
      <c r="F173" s="6"/>
      <c r="G173" s="6"/>
      <c r="I173" s="6"/>
      <c r="J173" s="6"/>
      <c r="K173" s="6"/>
      <c r="L173" s="6"/>
    </row>
    <row r="174" spans="1:12" hidden="1" x14ac:dyDescent="0.2">
      <c r="A174" s="3"/>
      <c r="B174" s="3"/>
      <c r="C174" s="3"/>
      <c r="D174" s="3"/>
      <c r="E174" s="3"/>
      <c r="F174" s="6"/>
      <c r="G174" s="6"/>
      <c r="I174" s="6"/>
      <c r="J174" s="6"/>
      <c r="K174" s="6"/>
      <c r="L174" s="6"/>
    </row>
    <row r="175" spans="1:12" hidden="1" x14ac:dyDescent="0.2">
      <c r="A175" s="3"/>
      <c r="B175" s="3"/>
      <c r="C175" s="3"/>
      <c r="D175" s="3"/>
      <c r="E175" s="3"/>
      <c r="F175" s="6"/>
      <c r="G175" s="6"/>
      <c r="I175" s="6"/>
      <c r="J175" s="6"/>
      <c r="K175" s="6"/>
      <c r="L175" s="6"/>
    </row>
    <row r="176" spans="1:12" hidden="1" x14ac:dyDescent="0.2">
      <c r="A176" s="3"/>
      <c r="B176" s="3"/>
      <c r="C176" s="3"/>
      <c r="D176" s="3"/>
      <c r="E176" s="3"/>
      <c r="F176" s="6"/>
      <c r="G176" s="6"/>
      <c r="I176" s="6"/>
      <c r="J176" s="6"/>
      <c r="K176" s="6"/>
      <c r="L176" s="6"/>
    </row>
    <row r="177" spans="1:12" hidden="1" x14ac:dyDescent="0.2">
      <c r="A177" s="3"/>
      <c r="B177" s="3"/>
      <c r="C177" s="3"/>
      <c r="D177" s="3"/>
      <c r="E177" s="3"/>
      <c r="F177" s="6"/>
      <c r="G177" s="6"/>
      <c r="I177" s="6"/>
      <c r="J177" s="6"/>
      <c r="K177" s="6"/>
      <c r="L177" s="6"/>
    </row>
    <row r="178" spans="1:12" hidden="1" x14ac:dyDescent="0.2">
      <c r="A178" s="3"/>
      <c r="B178" s="3"/>
      <c r="C178" s="3"/>
      <c r="D178" s="3"/>
      <c r="E178" s="3"/>
      <c r="F178" s="6"/>
      <c r="G178" s="6"/>
      <c r="I178" s="6"/>
      <c r="J178" s="6"/>
      <c r="K178" s="6"/>
      <c r="L178" s="6"/>
    </row>
    <row r="179" spans="1:12" hidden="1" x14ac:dyDescent="0.2">
      <c r="A179" s="3"/>
      <c r="B179" s="3"/>
      <c r="C179" s="3"/>
      <c r="D179" s="3"/>
      <c r="E179" s="3"/>
      <c r="F179" s="6"/>
      <c r="G179" s="6"/>
      <c r="I179" s="6"/>
      <c r="J179" s="6"/>
      <c r="K179" s="6"/>
      <c r="L179" s="6"/>
    </row>
    <row r="180" spans="1:12" hidden="1" x14ac:dyDescent="0.2">
      <c r="A180" s="3"/>
      <c r="B180" s="3"/>
      <c r="C180" s="3"/>
      <c r="D180" s="3"/>
      <c r="E180" s="3"/>
      <c r="F180" s="6"/>
      <c r="G180" s="6"/>
      <c r="I180" s="6"/>
      <c r="J180" s="6"/>
      <c r="K180" s="6"/>
      <c r="L180" s="6"/>
    </row>
    <row r="181" spans="1:12" hidden="1" x14ac:dyDescent="0.2">
      <c r="A181" s="3"/>
      <c r="B181" s="3"/>
      <c r="C181" s="3"/>
      <c r="D181" s="3"/>
      <c r="E181" s="3"/>
      <c r="F181" s="6"/>
      <c r="G181" s="6"/>
      <c r="I181" s="6"/>
      <c r="J181" s="6"/>
      <c r="K181" s="6"/>
      <c r="L181" s="6"/>
    </row>
    <row r="182" spans="1:12" hidden="1" x14ac:dyDescent="0.2">
      <c r="A182" s="3"/>
      <c r="B182" s="3"/>
      <c r="C182" s="3"/>
      <c r="D182" s="3"/>
      <c r="E182" s="3"/>
      <c r="F182" s="6"/>
      <c r="G182" s="6"/>
      <c r="I182" s="6"/>
      <c r="J182" s="6"/>
      <c r="K182" s="6"/>
      <c r="L182" s="6"/>
    </row>
    <row r="183" spans="1:12" hidden="1" x14ac:dyDescent="0.2">
      <c r="A183" s="3"/>
      <c r="B183" s="3"/>
      <c r="C183" s="3"/>
      <c r="D183" s="3"/>
      <c r="E183" s="3"/>
      <c r="F183" s="6"/>
      <c r="G183" s="6"/>
      <c r="I183" s="6"/>
      <c r="J183" s="6"/>
      <c r="K183" s="6"/>
      <c r="L183" s="6"/>
    </row>
    <row r="184" spans="1:12" hidden="1" x14ac:dyDescent="0.2">
      <c r="A184" s="3"/>
      <c r="B184" s="3"/>
      <c r="C184" s="3"/>
      <c r="D184" s="3"/>
      <c r="E184" s="3"/>
      <c r="F184" s="6"/>
      <c r="G184" s="6"/>
      <c r="I184" s="6"/>
      <c r="J184" s="6"/>
      <c r="K184" s="6"/>
      <c r="L184" s="6"/>
    </row>
    <row r="185" spans="1:12" hidden="1" x14ac:dyDescent="0.2">
      <c r="A185" s="3"/>
      <c r="B185" s="3"/>
      <c r="C185" s="3"/>
      <c r="D185" s="3"/>
      <c r="E185" s="3"/>
      <c r="F185" s="6"/>
      <c r="G185" s="6"/>
      <c r="I185" s="6"/>
      <c r="J185" s="6"/>
      <c r="K185" s="6"/>
      <c r="L185" s="6"/>
    </row>
    <row r="186" spans="1:12" hidden="1" x14ac:dyDescent="0.2">
      <c r="A186" s="3"/>
      <c r="B186" s="3"/>
      <c r="C186" s="3"/>
      <c r="D186" s="3"/>
      <c r="E186" s="3"/>
      <c r="F186" s="6"/>
      <c r="G186" s="6"/>
      <c r="I186" s="6"/>
      <c r="J186" s="6"/>
      <c r="K186" s="6"/>
      <c r="L186" s="6"/>
    </row>
    <row r="187" spans="1:12" hidden="1" x14ac:dyDescent="0.2">
      <c r="A187" s="3"/>
      <c r="B187" s="3"/>
      <c r="C187" s="3"/>
      <c r="D187" s="3"/>
      <c r="E187" s="3"/>
      <c r="F187" s="6"/>
      <c r="G187" s="6"/>
      <c r="I187" s="6"/>
      <c r="J187" s="6"/>
      <c r="K187" s="6"/>
      <c r="L187" s="6"/>
    </row>
    <row r="188" spans="1:12" hidden="1" x14ac:dyDescent="0.2">
      <c r="A188" s="3"/>
      <c r="B188" s="3"/>
      <c r="C188" s="3"/>
      <c r="D188" s="3"/>
      <c r="E188" s="3"/>
      <c r="F188" s="6"/>
      <c r="G188" s="6"/>
      <c r="I188" s="6"/>
      <c r="J188" s="6"/>
      <c r="K188" s="6"/>
      <c r="L188" s="6"/>
    </row>
    <row r="189" spans="1:12" hidden="1" x14ac:dyDescent="0.2">
      <c r="A189" s="3"/>
      <c r="B189" s="3"/>
      <c r="C189" s="3"/>
      <c r="D189" s="3"/>
      <c r="E189" s="3"/>
      <c r="F189" s="6"/>
      <c r="G189" s="6"/>
      <c r="I189" s="6"/>
      <c r="J189" s="6"/>
      <c r="K189" s="6"/>
      <c r="L189" s="6"/>
    </row>
    <row r="190" spans="1:12" hidden="1" x14ac:dyDescent="0.2">
      <c r="A190" s="3"/>
      <c r="B190" s="3"/>
      <c r="C190" s="3"/>
      <c r="D190" s="3"/>
      <c r="E190" s="3"/>
      <c r="F190" s="6"/>
      <c r="G190" s="6"/>
      <c r="I190" s="6"/>
      <c r="J190" s="6"/>
      <c r="K190" s="6"/>
      <c r="L190" s="6"/>
    </row>
    <row r="191" spans="1:12" hidden="1" x14ac:dyDescent="0.2">
      <c r="A191" s="3"/>
      <c r="B191" s="3"/>
      <c r="C191" s="3"/>
      <c r="D191" s="3"/>
      <c r="E191" s="3"/>
      <c r="F191" s="6"/>
      <c r="G191" s="6"/>
      <c r="I191" s="6"/>
      <c r="J191" s="6"/>
      <c r="K191" s="6"/>
      <c r="L191" s="6"/>
    </row>
    <row r="192" spans="1:12" hidden="1" x14ac:dyDescent="0.2">
      <c r="A192" s="3"/>
      <c r="B192" s="3"/>
      <c r="C192" s="3"/>
      <c r="D192" s="3"/>
      <c r="E192" s="3"/>
      <c r="F192" s="6"/>
      <c r="G192" s="6"/>
      <c r="I192" s="6"/>
      <c r="J192" s="6"/>
      <c r="K192" s="6"/>
      <c r="L192" s="6"/>
    </row>
    <row r="193" spans="1:12" hidden="1" x14ac:dyDescent="0.2">
      <c r="A193" s="3"/>
      <c r="B193" s="3"/>
      <c r="C193" s="3"/>
      <c r="D193" s="3"/>
      <c r="E193" s="3"/>
      <c r="F193" s="6"/>
      <c r="G193" s="6"/>
      <c r="I193" s="6"/>
      <c r="J193" s="6"/>
      <c r="K193" s="6"/>
      <c r="L193" s="6"/>
    </row>
    <row r="194" spans="1:12" hidden="1" x14ac:dyDescent="0.2">
      <c r="A194" s="3"/>
      <c r="B194" s="3"/>
      <c r="C194" s="3"/>
      <c r="D194" s="3"/>
      <c r="E194" s="3"/>
      <c r="F194" s="6"/>
      <c r="G194" s="6"/>
      <c r="I194" s="6"/>
      <c r="J194" s="6"/>
      <c r="K194" s="6"/>
      <c r="L194" s="6"/>
    </row>
    <row r="195" spans="1:12" hidden="1" x14ac:dyDescent="0.2">
      <c r="A195" s="3"/>
      <c r="B195" s="3"/>
      <c r="C195" s="3"/>
      <c r="D195" s="3"/>
      <c r="E195" s="3"/>
      <c r="F195" s="6"/>
      <c r="G195" s="6"/>
      <c r="I195" s="6"/>
      <c r="J195" s="6"/>
      <c r="K195" s="6"/>
      <c r="L195" s="6"/>
    </row>
    <row r="196" spans="1:12" hidden="1" x14ac:dyDescent="0.2">
      <c r="A196" s="3"/>
      <c r="B196" s="3"/>
      <c r="C196" s="3"/>
      <c r="D196" s="3"/>
      <c r="E196" s="3"/>
      <c r="F196" s="6"/>
      <c r="G196" s="6"/>
      <c r="I196" s="6"/>
      <c r="J196" s="6"/>
      <c r="K196" s="6"/>
      <c r="L196" s="6"/>
    </row>
    <row r="197" spans="1:12" hidden="1" x14ac:dyDescent="0.2">
      <c r="A197" s="3"/>
      <c r="B197" s="3"/>
      <c r="C197" s="3"/>
      <c r="D197" s="3"/>
      <c r="E197" s="3"/>
      <c r="F197" s="6"/>
      <c r="G197" s="6"/>
      <c r="I197" s="6"/>
      <c r="J197" s="6"/>
      <c r="K197" s="6"/>
      <c r="L197" s="6"/>
    </row>
    <row r="198" spans="1:12" hidden="1" x14ac:dyDescent="0.2">
      <c r="A198" s="3"/>
      <c r="B198" s="3"/>
      <c r="C198" s="3"/>
      <c r="D198" s="3"/>
      <c r="E198" s="3"/>
      <c r="F198" s="6"/>
      <c r="G198" s="6"/>
      <c r="I198" s="6"/>
      <c r="J198" s="6"/>
      <c r="K198" s="6"/>
      <c r="L198" s="6"/>
    </row>
    <row r="199" spans="1:12" hidden="1" x14ac:dyDescent="0.2">
      <c r="A199" s="3"/>
      <c r="B199" s="3"/>
      <c r="C199" s="3"/>
      <c r="D199" s="3"/>
      <c r="E199" s="3"/>
      <c r="F199" s="6"/>
      <c r="G199" s="6"/>
      <c r="I199" s="6"/>
      <c r="J199" s="6"/>
      <c r="K199" s="6"/>
      <c r="L199" s="6"/>
    </row>
    <row r="200" spans="1:12" hidden="1" x14ac:dyDescent="0.2">
      <c r="A200" s="3"/>
      <c r="B200" s="3"/>
      <c r="C200" s="3"/>
      <c r="D200" s="3"/>
      <c r="E200" s="3"/>
      <c r="F200" s="6"/>
      <c r="G200" s="6"/>
      <c r="I200" s="6"/>
      <c r="J200" s="6"/>
      <c r="K200" s="6"/>
      <c r="L200" s="6"/>
    </row>
    <row r="201" spans="1:12" hidden="1" x14ac:dyDescent="0.2">
      <c r="A201" s="3"/>
      <c r="B201" s="3"/>
      <c r="C201" s="3"/>
      <c r="D201" s="3"/>
      <c r="E201" s="3"/>
      <c r="F201" s="6"/>
      <c r="G201" s="6"/>
      <c r="I201" s="6"/>
      <c r="J201" s="6"/>
      <c r="K201" s="6"/>
      <c r="L201" s="6"/>
    </row>
    <row r="202" spans="1:12" hidden="1" x14ac:dyDescent="0.2">
      <c r="A202" s="3"/>
      <c r="B202" s="3"/>
      <c r="C202" s="3"/>
      <c r="D202" s="3"/>
      <c r="E202" s="3"/>
      <c r="F202" s="6"/>
      <c r="G202" s="6"/>
      <c r="I202" s="6"/>
      <c r="J202" s="6"/>
      <c r="K202" s="6"/>
      <c r="L202" s="6"/>
    </row>
    <row r="203" spans="1:12" hidden="1" x14ac:dyDescent="0.2">
      <c r="A203" s="3"/>
      <c r="B203" s="3"/>
      <c r="C203" s="3"/>
      <c r="D203" s="3"/>
      <c r="E203" s="3"/>
      <c r="F203" s="6"/>
      <c r="G203" s="6"/>
      <c r="I203" s="6"/>
      <c r="J203" s="6"/>
      <c r="K203" s="6"/>
      <c r="L203" s="6"/>
    </row>
    <row r="204" spans="1:12" hidden="1" x14ac:dyDescent="0.2">
      <c r="A204" s="3"/>
      <c r="B204" s="3"/>
      <c r="C204" s="3"/>
      <c r="D204" s="3"/>
      <c r="E204" s="3"/>
      <c r="F204" s="6"/>
      <c r="G204" s="6"/>
      <c r="I204" s="6"/>
      <c r="J204" s="6"/>
      <c r="K204" s="6"/>
      <c r="L204" s="6"/>
    </row>
    <row r="205" spans="1:12" hidden="1" x14ac:dyDescent="0.2">
      <c r="A205" s="3"/>
      <c r="B205" s="3"/>
      <c r="C205" s="3"/>
      <c r="D205" s="3"/>
      <c r="E205" s="3"/>
      <c r="F205" s="6"/>
      <c r="G205" s="6"/>
      <c r="I205" s="6"/>
      <c r="J205" s="6"/>
      <c r="K205" s="6"/>
      <c r="L205" s="6"/>
    </row>
    <row r="206" spans="1:12" hidden="1" x14ac:dyDescent="0.2">
      <c r="A206" s="3"/>
      <c r="B206" s="3"/>
      <c r="C206" s="3"/>
      <c r="D206" s="3"/>
      <c r="E206" s="3"/>
      <c r="F206" s="6"/>
      <c r="G206" s="6"/>
      <c r="I206" s="6"/>
      <c r="J206" s="6"/>
      <c r="K206" s="6"/>
      <c r="L206" s="6"/>
    </row>
    <row r="207" spans="1:12" hidden="1" x14ac:dyDescent="0.2">
      <c r="A207" s="3"/>
      <c r="B207" s="3"/>
      <c r="C207" s="3"/>
      <c r="D207" s="3"/>
      <c r="E207" s="3"/>
      <c r="F207" s="6"/>
      <c r="G207" s="6"/>
      <c r="I207" s="6"/>
      <c r="J207" s="6"/>
      <c r="K207" s="6"/>
      <c r="L207" s="6"/>
    </row>
    <row r="208" spans="1:12" hidden="1" x14ac:dyDescent="0.2">
      <c r="A208" s="3"/>
      <c r="B208" s="3"/>
      <c r="C208" s="3"/>
      <c r="D208" s="3"/>
      <c r="E208" s="3"/>
      <c r="F208" s="6"/>
      <c r="G208" s="6"/>
      <c r="I208" s="6"/>
      <c r="J208" s="6"/>
      <c r="K208" s="6"/>
      <c r="L208" s="6"/>
    </row>
    <row r="209" spans="1:12" hidden="1" x14ac:dyDescent="0.2">
      <c r="A209" s="3"/>
      <c r="B209" s="3"/>
      <c r="C209" s="3"/>
      <c r="D209" s="3"/>
      <c r="E209" s="3"/>
      <c r="F209" s="6"/>
      <c r="G209" s="6"/>
      <c r="I209" s="6"/>
      <c r="J209" s="6"/>
      <c r="K209" s="6"/>
      <c r="L209" s="6"/>
    </row>
    <row r="210" spans="1:12" hidden="1" x14ac:dyDescent="0.2">
      <c r="A210" s="3"/>
      <c r="B210" s="3"/>
      <c r="C210" s="3"/>
      <c r="D210" s="3"/>
      <c r="E210" s="3"/>
      <c r="F210" s="6"/>
      <c r="G210" s="6"/>
      <c r="I210" s="6"/>
      <c r="J210" s="6"/>
      <c r="K210" s="6"/>
      <c r="L210" s="6"/>
    </row>
    <row r="211" spans="1:12" hidden="1" x14ac:dyDescent="0.2">
      <c r="A211" s="3"/>
      <c r="B211" s="3"/>
      <c r="C211" s="3"/>
      <c r="D211" s="3"/>
      <c r="E211" s="3"/>
      <c r="F211" s="6"/>
      <c r="G211" s="6"/>
      <c r="I211" s="6"/>
      <c r="J211" s="6"/>
      <c r="K211" s="6"/>
      <c r="L211" s="6"/>
    </row>
    <row r="212" spans="1:12" hidden="1" x14ac:dyDescent="0.2">
      <c r="A212" s="3"/>
      <c r="B212" s="3"/>
      <c r="C212" s="3"/>
      <c r="D212" s="3"/>
      <c r="E212" s="3"/>
      <c r="F212" s="6"/>
      <c r="G212" s="6"/>
      <c r="I212" s="6"/>
      <c r="J212" s="6"/>
      <c r="K212" s="6"/>
      <c r="L212" s="6"/>
    </row>
    <row r="213" spans="1:12" hidden="1" x14ac:dyDescent="0.2">
      <c r="A213" s="3"/>
      <c r="B213" s="3"/>
      <c r="C213" s="3"/>
      <c r="D213" s="3"/>
      <c r="E213" s="3"/>
      <c r="F213" s="6"/>
      <c r="G213" s="6"/>
      <c r="I213" s="6"/>
      <c r="J213" s="6"/>
      <c r="K213" s="6"/>
      <c r="L213" s="6"/>
    </row>
    <row r="214" spans="1:12" hidden="1" x14ac:dyDescent="0.2">
      <c r="A214" s="3"/>
      <c r="B214" s="3"/>
      <c r="C214" s="3"/>
      <c r="D214" s="3"/>
      <c r="E214" s="3"/>
      <c r="F214" s="6"/>
      <c r="G214" s="6"/>
      <c r="I214" s="6"/>
      <c r="J214" s="6"/>
      <c r="K214" s="6"/>
      <c r="L214" s="6"/>
    </row>
    <row r="215" spans="1:12" hidden="1" x14ac:dyDescent="0.2">
      <c r="A215" s="3"/>
      <c r="B215" s="3"/>
      <c r="C215" s="3"/>
      <c r="D215" s="3"/>
      <c r="E215" s="3"/>
      <c r="F215" s="6"/>
      <c r="G215" s="6"/>
      <c r="I215" s="6"/>
      <c r="J215" s="6"/>
      <c r="K215" s="6"/>
      <c r="L215" s="6"/>
    </row>
    <row r="216" spans="1:12" hidden="1" x14ac:dyDescent="0.2">
      <c r="A216" s="3"/>
      <c r="B216" s="3"/>
      <c r="C216" s="3"/>
      <c r="D216" s="3"/>
      <c r="E216" s="3"/>
      <c r="F216" s="6"/>
      <c r="G216" s="6"/>
      <c r="I216" s="6"/>
      <c r="J216" s="6"/>
      <c r="K216" s="6"/>
      <c r="L216" s="6"/>
    </row>
    <row r="217" spans="1:12" hidden="1" x14ac:dyDescent="0.2">
      <c r="A217" s="3"/>
      <c r="B217" s="3"/>
      <c r="C217" s="3"/>
      <c r="D217" s="3"/>
      <c r="E217" s="3"/>
      <c r="F217" s="6"/>
      <c r="G217" s="6"/>
      <c r="I217" s="6"/>
      <c r="J217" s="6"/>
      <c r="K217" s="6"/>
      <c r="L217" s="6"/>
    </row>
    <row r="218" spans="1:12" hidden="1" x14ac:dyDescent="0.2">
      <c r="A218" s="3"/>
      <c r="B218" s="3"/>
      <c r="C218" s="3"/>
      <c r="D218" s="3"/>
      <c r="E218" s="3"/>
      <c r="F218" s="6"/>
      <c r="G218" s="6"/>
      <c r="I218" s="6"/>
      <c r="J218" s="6"/>
      <c r="K218" s="6"/>
      <c r="L218" s="6"/>
    </row>
    <row r="219" spans="1:12" hidden="1" x14ac:dyDescent="0.2">
      <c r="A219" s="3"/>
      <c r="B219" s="3"/>
      <c r="C219" s="3"/>
      <c r="D219" s="3"/>
      <c r="E219" s="3"/>
      <c r="F219" s="6"/>
      <c r="G219" s="6"/>
      <c r="I219" s="6"/>
      <c r="J219" s="6"/>
      <c r="K219" s="6"/>
      <c r="L219" s="6"/>
    </row>
    <row r="220" spans="1:12" hidden="1" x14ac:dyDescent="0.2">
      <c r="A220" s="3"/>
      <c r="B220" s="3"/>
      <c r="C220" s="3"/>
      <c r="D220" s="3"/>
      <c r="E220" s="3"/>
      <c r="F220" s="6"/>
      <c r="G220" s="6"/>
      <c r="I220" s="6"/>
      <c r="J220" s="6"/>
      <c r="K220" s="6"/>
      <c r="L220" s="6"/>
    </row>
    <row r="221" spans="1:12" hidden="1" x14ac:dyDescent="0.2">
      <c r="A221" s="3"/>
      <c r="B221" s="3"/>
      <c r="C221" s="3"/>
      <c r="D221" s="3"/>
      <c r="E221" s="3"/>
      <c r="F221" s="6"/>
      <c r="G221" s="6"/>
      <c r="I221" s="6"/>
      <c r="J221" s="6"/>
      <c r="K221" s="6"/>
      <c r="L221" s="6"/>
    </row>
    <row r="222" spans="1:12" hidden="1" x14ac:dyDescent="0.2">
      <c r="A222" s="3"/>
      <c r="B222" s="3"/>
      <c r="C222" s="3"/>
      <c r="D222" s="3"/>
      <c r="E222" s="3"/>
      <c r="F222" s="6"/>
      <c r="G222" s="6"/>
      <c r="I222" s="6"/>
      <c r="J222" s="6"/>
      <c r="K222" s="6"/>
      <c r="L222" s="6"/>
    </row>
    <row r="223" spans="1:12" hidden="1" x14ac:dyDescent="0.2">
      <c r="A223" s="3"/>
      <c r="B223" s="3"/>
      <c r="C223" s="3"/>
      <c r="D223" s="3"/>
      <c r="E223" s="3"/>
      <c r="F223" s="6"/>
      <c r="G223" s="6"/>
      <c r="I223" s="6"/>
      <c r="J223" s="6"/>
      <c r="K223" s="6"/>
      <c r="L223" s="6"/>
    </row>
    <row r="224" spans="1:12" hidden="1" x14ac:dyDescent="0.2">
      <c r="A224" s="3"/>
      <c r="B224" s="3"/>
      <c r="C224" s="3"/>
      <c r="D224" s="3"/>
      <c r="E224" s="3"/>
      <c r="F224" s="6"/>
      <c r="G224" s="6"/>
      <c r="I224" s="6"/>
      <c r="J224" s="6"/>
      <c r="K224" s="6"/>
      <c r="L224" s="6"/>
    </row>
    <row r="225" spans="1:12" hidden="1" x14ac:dyDescent="0.2">
      <c r="A225" s="3"/>
      <c r="B225" s="3"/>
      <c r="C225" s="3"/>
      <c r="D225" s="3"/>
      <c r="E225" s="3"/>
      <c r="F225" s="6"/>
      <c r="G225" s="6"/>
      <c r="I225" s="6"/>
      <c r="J225" s="6"/>
      <c r="K225" s="6"/>
      <c r="L225" s="6"/>
    </row>
    <row r="226" spans="1:12" hidden="1" x14ac:dyDescent="0.2">
      <c r="A226" s="3"/>
      <c r="B226" s="3"/>
      <c r="C226" s="3"/>
      <c r="D226" s="3"/>
      <c r="E226" s="3"/>
      <c r="F226" s="6"/>
      <c r="G226" s="6"/>
      <c r="I226" s="6"/>
      <c r="J226" s="6"/>
      <c r="K226" s="6"/>
      <c r="L226" s="6"/>
    </row>
    <row r="227" spans="1:12" hidden="1" x14ac:dyDescent="0.2">
      <c r="A227" s="3"/>
      <c r="B227" s="3"/>
      <c r="C227" s="3"/>
      <c r="D227" s="3"/>
      <c r="E227" s="3"/>
      <c r="F227" s="6"/>
      <c r="G227" s="6"/>
      <c r="I227" s="6"/>
      <c r="J227" s="6"/>
      <c r="K227" s="6"/>
      <c r="L227" s="6"/>
    </row>
    <row r="228" spans="1:12" hidden="1" x14ac:dyDescent="0.2">
      <c r="A228" s="3"/>
      <c r="B228" s="3"/>
      <c r="C228" s="3"/>
      <c r="D228" s="3"/>
      <c r="E228" s="3"/>
      <c r="F228" s="6"/>
      <c r="G228" s="6"/>
      <c r="I228" s="6"/>
      <c r="J228" s="6"/>
      <c r="K228" s="6"/>
      <c r="L228" s="6"/>
    </row>
    <row r="229" spans="1:12" hidden="1" x14ac:dyDescent="0.2">
      <c r="A229" s="3"/>
      <c r="B229" s="3"/>
      <c r="C229" s="3"/>
      <c r="D229" s="3"/>
      <c r="E229" s="3"/>
      <c r="F229" s="6"/>
      <c r="G229" s="6"/>
      <c r="I229" s="6"/>
      <c r="J229" s="6"/>
      <c r="K229" s="6"/>
      <c r="L229" s="6"/>
    </row>
    <row r="230" spans="1:12" hidden="1" x14ac:dyDescent="0.2">
      <c r="A230" s="3"/>
      <c r="B230" s="3"/>
      <c r="C230" s="3"/>
      <c r="D230" s="3"/>
      <c r="E230" s="3"/>
      <c r="F230" s="6"/>
      <c r="G230" s="6"/>
      <c r="I230" s="6"/>
      <c r="J230" s="6"/>
      <c r="K230" s="6"/>
      <c r="L230" s="6"/>
    </row>
    <row r="231" spans="1:12" hidden="1" x14ac:dyDescent="0.2">
      <c r="A231" s="3"/>
      <c r="B231" s="3"/>
      <c r="C231" s="3"/>
      <c r="D231" s="3"/>
      <c r="E231" s="3"/>
    </row>
    <row r="232" spans="1:12" x14ac:dyDescent="0.2">
      <c r="A232" s="3"/>
      <c r="B232" s="3"/>
      <c r="C232" s="3"/>
      <c r="D232" s="3"/>
      <c r="E232" s="3"/>
    </row>
  </sheetData>
  <sheetProtection sheet="1" objects="1" scenarios="1" selectLockedCells="1"/>
  <mergeCells count="3">
    <mergeCell ref="A2:D2"/>
    <mergeCell ref="E2:H2"/>
    <mergeCell ref="I2:L2"/>
  </mergeCells>
  <conditionalFormatting sqref="A4">
    <cfRule type="cellIs" dxfId="49" priority="56" operator="equal">
      <formula>"Kredit"</formula>
    </cfRule>
    <cfRule type="cellIs" dxfId="48" priority="57" operator="equal">
      <formula>"Wohnung/Haus"</formula>
    </cfRule>
    <cfRule type="cellIs" dxfId="47" priority="58" operator="equal">
      <formula>"Verträge"</formula>
    </cfRule>
    <cfRule type="cellIs" dxfId="46" priority="59" operator="equal">
      <formula>"Abonnements"</formula>
    </cfRule>
    <cfRule type="cellIs" dxfId="45" priority="60" operator="equal">
      <formula>"Versicherungen"</formula>
    </cfRule>
  </conditionalFormatting>
  <conditionalFormatting sqref="E4">
    <cfRule type="cellIs" dxfId="44" priority="51" operator="equal">
      <formula>"Kredit"</formula>
    </cfRule>
    <cfRule type="cellIs" dxfId="43" priority="52" operator="equal">
      <formula>"Wohnung/Haus"</formula>
    </cfRule>
    <cfRule type="cellIs" dxfId="42" priority="53" operator="equal">
      <formula>"Verträge"</formula>
    </cfRule>
    <cfRule type="cellIs" dxfId="41" priority="54" operator="equal">
      <formula>"Abonnements"</formula>
    </cfRule>
    <cfRule type="cellIs" dxfId="40" priority="55" operator="equal">
      <formula>"Versicherungen"</formula>
    </cfRule>
  </conditionalFormatting>
  <conditionalFormatting sqref="I4">
    <cfRule type="cellIs" dxfId="39" priority="46" operator="equal">
      <formula>"Kredit"</formula>
    </cfRule>
    <cfRule type="cellIs" dxfId="38" priority="47" operator="equal">
      <formula>"Wohnung/Haus"</formula>
    </cfRule>
    <cfRule type="cellIs" dxfId="37" priority="48" operator="equal">
      <formula>"Verträge"</formula>
    </cfRule>
    <cfRule type="cellIs" dxfId="36" priority="49" operator="equal">
      <formula>"Abonnements"</formula>
    </cfRule>
    <cfRule type="cellIs" dxfId="35" priority="50" operator="equal">
      <formula>"Versicherungen"</formula>
    </cfRule>
  </conditionalFormatting>
  <conditionalFormatting sqref="K4">
    <cfRule type="cellIs" dxfId="34" priority="41" operator="equal">
      <formula>"Kredit"</formula>
    </cfRule>
    <cfRule type="cellIs" dxfId="33" priority="42" operator="equal">
      <formula>"Wohnung/Haus"</formula>
    </cfRule>
    <cfRule type="cellIs" dxfId="32" priority="43" operator="equal">
      <formula>"Verträge"</formula>
    </cfRule>
    <cfRule type="cellIs" dxfId="31" priority="44" operator="equal">
      <formula>"Abonnements"</formula>
    </cfRule>
    <cfRule type="cellIs" dxfId="30" priority="45" operator="equal">
      <formula>"Versicherungen"</formula>
    </cfRule>
  </conditionalFormatting>
  <conditionalFormatting sqref="A7:A56">
    <cfRule type="cellIs" dxfId="29" priority="36" operator="equal">
      <formula>"Kredit"</formula>
    </cfRule>
    <cfRule type="cellIs" dxfId="28" priority="37" operator="equal">
      <formula>"Wohnung/Haus"</formula>
    </cfRule>
    <cfRule type="cellIs" dxfId="27" priority="38" operator="equal">
      <formula>"Verträge"</formula>
    </cfRule>
    <cfRule type="cellIs" dxfId="26" priority="39" operator="equal">
      <formula>"Abonnements"</formula>
    </cfRule>
    <cfRule type="cellIs" dxfId="25" priority="40" operator="equal">
      <formula>"Versicherungen"</formula>
    </cfRule>
  </conditionalFormatting>
  <conditionalFormatting sqref="E7:E56">
    <cfRule type="cellIs" dxfId="24" priority="31" operator="equal">
      <formula>"Kredit"</formula>
    </cfRule>
    <cfRule type="cellIs" dxfId="23" priority="32" operator="equal">
      <formula>"Wohnung/Haus"</formula>
    </cfRule>
    <cfRule type="cellIs" dxfId="22" priority="33" operator="equal">
      <formula>"Verträge"</formula>
    </cfRule>
    <cfRule type="cellIs" dxfId="21" priority="34" operator="equal">
      <formula>"Abonnements"</formula>
    </cfRule>
    <cfRule type="cellIs" dxfId="20" priority="35" operator="equal">
      <formula>"Versicherungen"</formula>
    </cfRule>
  </conditionalFormatting>
  <conditionalFormatting sqref="I7:I56">
    <cfRule type="cellIs" dxfId="19" priority="26" operator="equal">
      <formula>"Kredit"</formula>
    </cfRule>
    <cfRule type="cellIs" dxfId="18" priority="27" operator="equal">
      <formula>"Wohnung/Haus"</formula>
    </cfRule>
    <cfRule type="cellIs" dxfId="17" priority="28" operator="equal">
      <formula>"Verträge"</formula>
    </cfRule>
    <cfRule type="cellIs" dxfId="16" priority="29" operator="equal">
      <formula>"Abonnements"</formula>
    </cfRule>
    <cfRule type="cellIs" dxfId="15" priority="30" operator="equal">
      <formula>"Versicherungen"</formula>
    </cfRule>
  </conditionalFormatting>
  <conditionalFormatting sqref="A6">
    <cfRule type="cellIs" dxfId="14" priority="16" operator="equal">
      <formula>"Kredit"</formula>
    </cfRule>
    <cfRule type="cellIs" dxfId="13" priority="17" operator="equal">
      <formula>"Wohnung/Haus"</formula>
    </cfRule>
    <cfRule type="cellIs" dxfId="12" priority="18" operator="equal">
      <formula>"Verträge"</formula>
    </cfRule>
    <cfRule type="cellIs" dxfId="11" priority="19" operator="equal">
      <formula>"Abonnements"</formula>
    </cfRule>
    <cfRule type="cellIs" dxfId="10" priority="20" operator="equal">
      <formula>"Versicherungen"</formula>
    </cfRule>
  </conditionalFormatting>
  <conditionalFormatting sqref="B6:E6 I6:L6">
    <cfRule type="cellIs" dxfId="9" priority="11" operator="equal">
      <formula>"Kredit"</formula>
    </cfRule>
    <cfRule type="cellIs" dxfId="8" priority="12" operator="equal">
      <formula>"Wohnung/Haus"</formula>
    </cfRule>
    <cfRule type="cellIs" dxfId="7" priority="13" operator="equal">
      <formula>"Verträge"</formula>
    </cfRule>
    <cfRule type="cellIs" dxfId="6" priority="14" operator="equal">
      <formula>"Abonnements"</formula>
    </cfRule>
    <cfRule type="cellIs" dxfId="5" priority="15" operator="equal">
      <formula>"Versicherungen"</formula>
    </cfRule>
  </conditionalFormatting>
  <conditionalFormatting sqref="F6:H6">
    <cfRule type="cellIs" dxfId="4" priority="1" operator="equal">
      <formula>"Kredit"</formula>
    </cfRule>
    <cfRule type="cellIs" dxfId="3" priority="2" operator="equal">
      <formula>"Wohnung/Haus"</formula>
    </cfRule>
    <cfRule type="cellIs" dxfId="2" priority="3" operator="equal">
      <formula>"Verträge"</formula>
    </cfRule>
    <cfRule type="cellIs" dxfId="1" priority="4" operator="equal">
      <formula>"Abonnements"</formula>
    </cfRule>
    <cfRule type="cellIs" dxfId="0" priority="5" operator="equal">
      <formula>"Versicherungen"</formula>
    </cfRule>
  </conditionalFormatting>
  <hyperlinks>
    <hyperlink ref="H1" r:id="rId1" xr:uid="{8CF4349F-5C08-2A44-BB7A-1C757F8DBCF5}"/>
    <hyperlink ref="D1" r:id="rId2" xr:uid="{427D77F2-6E91-5445-8985-266853D28916}"/>
  </hyperlinks>
  <pageMargins left="0.7" right="0.7" top="0.78740157499999996" bottom="0.78740157499999996" header="0.3" footer="0.3"/>
  <pageSetup paperSize="9" scale="32" orientation="portrait" horizontalDpi="0" verticalDpi="0"/>
  <drawing r:id="rId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Zinseszinsrechner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Achtstein</dc:creator>
  <cp:lastModifiedBy>Thorsten Achtstein</cp:lastModifiedBy>
  <cp:lastPrinted>2019-08-10T19:02:36Z</cp:lastPrinted>
  <dcterms:created xsi:type="dcterms:W3CDTF">2019-08-10T12:08:23Z</dcterms:created>
  <dcterms:modified xsi:type="dcterms:W3CDTF">2020-10-02T06:22:45Z</dcterms:modified>
</cp:coreProperties>
</file>